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i_darbgramata"/>
  <bookViews>
    <workbookView xWindow="120" yWindow="120" windowWidth="15135" windowHeight="9300" firstSheet="2" activeTab="5"/>
  </bookViews>
  <sheets>
    <sheet name="Koptāme" sheetId="1" r:id="rId1"/>
    <sheet name="Būvniecības koptāme" sheetId="2" r:id="rId2"/>
    <sheet name="Kopsavilkums" sheetId="3" r:id="rId3"/>
    <sheet name="Lokālā tāme Nr.1" sheetId="4" r:id="rId4"/>
    <sheet name="Lokālā tāme Nr.2" sheetId="5" r:id="rId5"/>
    <sheet name="Lokālā tāme Nr.3" sheetId="6" r:id="rId6"/>
  </sheets>
  <definedNames>
    <definedName name="_xlnm.Print_Titles" localSheetId="3">'Lokālā tāme Nr.1'!$12:$14</definedName>
    <definedName name="_xlnm.Print_Titles" localSheetId="4">'Lokālā tāme Nr.2'!$12:$14</definedName>
    <definedName name="_xlnm.Print_Titles" localSheetId="5">'Lokālā tāme Nr.3'!$12:$14</definedName>
  </definedNames>
  <calcPr fullCalcOnLoad="1" fullPrecision="0"/>
</workbook>
</file>

<file path=xl/sharedStrings.xml><?xml version="1.0" encoding="utf-8"?>
<sst xmlns="http://schemas.openxmlformats.org/spreadsheetml/2006/main" count="514" uniqueCount="321">
  <si>
    <t>Elektroinstalācija</t>
  </si>
  <si>
    <t xml:space="preserve">2014.gada     "          " </t>
  </si>
  <si>
    <t>Daudzums</t>
  </si>
  <si>
    <t>Darba nosaukums</t>
  </si>
  <si>
    <t>Nr.p.k.</t>
  </si>
  <si>
    <t>Vienības izmaksas</t>
  </si>
  <si>
    <t>laika norma (c/h)</t>
  </si>
  <si>
    <t>Mērvienība</t>
  </si>
  <si>
    <t>Kopā uz visu apjomu</t>
  </si>
  <si>
    <t>Darbietilpība (c/h)</t>
  </si>
  <si>
    <t>Tāmes izmaksas:</t>
  </si>
  <si>
    <t>Kopā:</t>
  </si>
  <si>
    <t>KOPĀ:</t>
  </si>
  <si>
    <t>Kopsavilkuma aprēķini pa darbu vai konstruktīvo elementu veidiem</t>
  </si>
  <si>
    <t>Kopējā darbietilpībs, c/h</t>
  </si>
  <si>
    <t>Daba veids vai konstruktīvā elementa nosaukums</t>
  </si>
  <si>
    <t>Tai skaitā</t>
  </si>
  <si>
    <t>Apstiprinu</t>
  </si>
  <si>
    <t>Pasūtītāja paraksts un tā atšifrējums</t>
  </si>
  <si>
    <t>z.v.</t>
  </si>
  <si>
    <t>Būvniecības koptāme</t>
  </si>
  <si>
    <t>N.p.k.</t>
  </si>
  <si>
    <t>Objekta nosaukums</t>
  </si>
  <si>
    <t>1.</t>
  </si>
  <si>
    <t>2.</t>
  </si>
  <si>
    <t>3.</t>
  </si>
  <si>
    <t xml:space="preserve">Kopā : </t>
  </si>
  <si>
    <t>PAVISAM  KOPĀ:</t>
  </si>
  <si>
    <t>PVN 21%</t>
  </si>
  <si>
    <t>Pasūtītāja būvniecības koptāme</t>
  </si>
  <si>
    <t>VISPĀRCELTNIECISKIE DARBI</t>
  </si>
  <si>
    <t>Iekārtu,materiālu,izstrādājumu nosaukums un tehniskais raksturojums</t>
  </si>
  <si>
    <t>gab</t>
  </si>
  <si>
    <t>Sagatavošanas darbi</t>
  </si>
  <si>
    <t>1.-1</t>
  </si>
  <si>
    <t>Objekta lielformāta informatīvais stends</t>
  </si>
  <si>
    <t>obj.</t>
  </si>
  <si>
    <t>Pagaidu elektropieslēgums</t>
  </si>
  <si>
    <t>Pagaidu ūdensapgāde</t>
  </si>
  <si>
    <t>Sienas</t>
  </si>
  <si>
    <t>m2</t>
  </si>
  <si>
    <t>Griesti</t>
  </si>
  <si>
    <t>3.-1</t>
  </si>
  <si>
    <t>m</t>
  </si>
  <si>
    <t>Sastatņu noma, uzstādīšana, demontāža</t>
  </si>
  <si>
    <t>Esošo piekārto griestu demontāža</t>
  </si>
  <si>
    <t>Griestu virsmas remonts atsevišķās vietās</t>
  </si>
  <si>
    <t>Grīdas</t>
  </si>
  <si>
    <t>Dažādi darbi</t>
  </si>
  <si>
    <t>m3</t>
  </si>
  <si>
    <t>Darba devēja sociālais nodoklis 23,59%</t>
  </si>
  <si>
    <t>Grīdas seguma demontāža elektroinstalācijas ievilkšanai</t>
  </si>
  <si>
    <t>Grīdas pamatnes demontāža elektroinstalācijas ievilkšanai</t>
  </si>
  <si>
    <t>Griestu virsmas gruntēšana, krāsošana 2x, iesk. rīģeļus</t>
  </si>
  <si>
    <t>Lokālā tāme Nr. 3</t>
  </si>
  <si>
    <t>APKURE</t>
  </si>
  <si>
    <t>Objekta adrese: Skolas ielā 1, Barkavā, Barkavas pagastā, Madonas novadā</t>
  </si>
  <si>
    <t>Objekta nosaukums: Energoefektīva apgaismojuma vienkāršota renovācija Barkavas pamatskolā</t>
  </si>
  <si>
    <t>Pasūtītājs: Madonas novada pašvaldībā</t>
  </si>
  <si>
    <t>Būves nosaukums: Barkavas pamatskola</t>
  </si>
  <si>
    <t>Esošo radiātoru aizsargvairogu noņemšana, atpakaļuzstadīšana, tīrīšana, krāsošana 2x</t>
  </si>
  <si>
    <t>Barkavas pamatskola</t>
  </si>
  <si>
    <t>Darba samaksas likme (EUR/c.h)</t>
  </si>
  <si>
    <t>Darba likme (EUR)</t>
  </si>
  <si>
    <t>Materiāli (EUR)</t>
  </si>
  <si>
    <t>Mehānismi (EUR)</t>
  </si>
  <si>
    <t>Kopā (EUR)</t>
  </si>
  <si>
    <t>Darba alga (EUR)</t>
  </si>
  <si>
    <t>Summa (EUR)</t>
  </si>
  <si>
    <t>Tāmes izmaksas (EUR)</t>
  </si>
  <si>
    <t>Par kopējo summu, EUR</t>
  </si>
  <si>
    <t>Objekta izmaksas /EUR/</t>
  </si>
  <si>
    <t>Lokāla tāme Nr. 1</t>
  </si>
  <si>
    <t>Sadale ar N un PE klemmi, S-1 virs apmetuma, metāla ar slēdzeni 90mod</t>
  </si>
  <si>
    <t>Sadale ar N un PE klemmi, AS zem apmetuma, metāla ar slēdzeni 18mod</t>
  </si>
  <si>
    <t>Ievada slēdzis 100A</t>
  </si>
  <si>
    <t>Ievada slēdzis 32A</t>
  </si>
  <si>
    <t>Grupu automāts 1C10</t>
  </si>
  <si>
    <t>Grupu automāts 1B10</t>
  </si>
  <si>
    <t>Grupu automāts 1B16</t>
  </si>
  <si>
    <t>Grupu automāts 3C20</t>
  </si>
  <si>
    <t>Grupu automāts 3C25</t>
  </si>
  <si>
    <t>Grupu automāts 3C32</t>
  </si>
  <si>
    <t>Grupu automāts 3C50</t>
  </si>
  <si>
    <t>Automātu savienojošā kopne</t>
  </si>
  <si>
    <t>Diferenciālā strāvas aizsardzība 1/16/0,03</t>
  </si>
  <si>
    <t>ENSTO klemme KE 67</t>
  </si>
  <si>
    <t>El.rozetes mehānisms</t>
  </si>
  <si>
    <t xml:space="preserve">El.rozetes divvietīgs rāmītis </t>
  </si>
  <si>
    <t xml:space="preserve">El.rozete zemapm </t>
  </si>
  <si>
    <t xml:space="preserve">El.rozete divvietīga virs apmet. </t>
  </si>
  <si>
    <t>Nozarkārbas</t>
  </si>
  <si>
    <t>Kabeļ dzīslu savienotāji</t>
  </si>
  <si>
    <t xml:space="preserve"> Kabelis AXMK 4x70</t>
  </si>
  <si>
    <t xml:space="preserve"> Kabelis PPJ 5x6</t>
  </si>
  <si>
    <t xml:space="preserve"> Kabelis PPJ 3x2,5</t>
  </si>
  <si>
    <t xml:space="preserve"> Kabelis PPJ 3x1,5</t>
  </si>
  <si>
    <t>Kabeļ aizsarg caurule TXM20</t>
  </si>
  <si>
    <t>Kabeļ aizsarg caurule TXM25</t>
  </si>
  <si>
    <t>Kabeļ aizsarg cauru.KSX-PEG 75S 75/63mm</t>
  </si>
  <si>
    <t>Kabeļ gala apdare EPKT31</t>
  </si>
  <si>
    <t>El.slēdzis pārsl z/apm. IP44</t>
  </si>
  <si>
    <t>El.slēdzis pārsl z/apm. IP20</t>
  </si>
  <si>
    <t>El.slēdzis virs/apm. IP44</t>
  </si>
  <si>
    <t>El.slēdzis divtaust. z/apm. IP20</t>
  </si>
  <si>
    <t>Montāžas zemapmetuma kārbas vienvietīgas</t>
  </si>
  <si>
    <t>Montāžas zemapmetuma kārbas divvietīgas</t>
  </si>
  <si>
    <t>Zemējuma stieņi Zn2000/1500</t>
  </si>
  <si>
    <t>Savienotāj klemme 2760/20</t>
  </si>
  <si>
    <t>Stieņa spice</t>
  </si>
  <si>
    <t>Savienotāj klemme 237</t>
  </si>
  <si>
    <t>Kabeļu rievu frēzēšana, aizdarināšana</t>
  </si>
  <si>
    <t>Esošās el. Instalācijas demontāža</t>
  </si>
  <si>
    <t>2-1.-1</t>
  </si>
  <si>
    <t>2-1.-2</t>
  </si>
  <si>
    <t>2-1.-3</t>
  </si>
  <si>
    <t>2-1.-4</t>
  </si>
  <si>
    <t>2-2.-1</t>
  </si>
  <si>
    <t>2-2.-2</t>
  </si>
  <si>
    <t>2-2.-3</t>
  </si>
  <si>
    <t>2-2.-4</t>
  </si>
  <si>
    <t>2-3.-1</t>
  </si>
  <si>
    <t>2-3.-2</t>
  </si>
  <si>
    <t>2-3.-3</t>
  </si>
  <si>
    <t>2-3.-4</t>
  </si>
  <si>
    <t>2-4.-1</t>
  </si>
  <si>
    <t>2-4.-2</t>
  </si>
  <si>
    <t>2-4.-3</t>
  </si>
  <si>
    <t>2-4.-4</t>
  </si>
  <si>
    <t>2-4.-5</t>
  </si>
  <si>
    <t>2-5.-1</t>
  </si>
  <si>
    <t>2-5.-2</t>
  </si>
  <si>
    <t>1-1-1</t>
  </si>
  <si>
    <t>1-1-2</t>
  </si>
  <si>
    <t>1-1-3</t>
  </si>
  <si>
    <t>1-1-4</t>
  </si>
  <si>
    <t>1-1-5</t>
  </si>
  <si>
    <t>1-1-6</t>
  </si>
  <si>
    <t>1-1-7</t>
  </si>
  <si>
    <t>1-1-8</t>
  </si>
  <si>
    <t>1-1-9</t>
  </si>
  <si>
    <t>1-1-10</t>
  </si>
  <si>
    <t>1-1-11</t>
  </si>
  <si>
    <t>1-1-12</t>
  </si>
  <si>
    <t>1-1-13</t>
  </si>
  <si>
    <t>1-1-14</t>
  </si>
  <si>
    <t>1-1-15</t>
  </si>
  <si>
    <t>1-1-16</t>
  </si>
  <si>
    <t>1-1-17</t>
  </si>
  <si>
    <t>1-1-18</t>
  </si>
  <si>
    <t>1-1-19</t>
  </si>
  <si>
    <t>1-1-20</t>
  </si>
  <si>
    <t>1-1-21</t>
  </si>
  <si>
    <t>1-1-22</t>
  </si>
  <si>
    <t>1-1-23</t>
  </si>
  <si>
    <t>1-1-24</t>
  </si>
  <si>
    <t>1-1-25</t>
  </si>
  <si>
    <t>1-1-26</t>
  </si>
  <si>
    <t>1-1-27</t>
  </si>
  <si>
    <t>1-1-28</t>
  </si>
  <si>
    <t>1-1-29</t>
  </si>
  <si>
    <t>1-1-30</t>
  </si>
  <si>
    <t>1-1-31</t>
  </si>
  <si>
    <t>1-1-32</t>
  </si>
  <si>
    <t>1-1-33</t>
  </si>
  <si>
    <t>1-1-34</t>
  </si>
  <si>
    <t>1-1-35</t>
  </si>
  <si>
    <t>1-1-36</t>
  </si>
  <si>
    <t>1-1-37</t>
  </si>
  <si>
    <t>1-1-38</t>
  </si>
  <si>
    <t>1-1-39</t>
  </si>
  <si>
    <t>1-1-40</t>
  </si>
  <si>
    <t>1-1-41</t>
  </si>
  <si>
    <t>3-1.-1</t>
  </si>
  <si>
    <t>3-1.-2</t>
  </si>
  <si>
    <t>3-1.-3</t>
  </si>
  <si>
    <t>3-1.-4</t>
  </si>
  <si>
    <t>3-1.-5</t>
  </si>
  <si>
    <t>3-1.-6</t>
  </si>
  <si>
    <t>3-1.-7</t>
  </si>
  <si>
    <t>3-1.-8</t>
  </si>
  <si>
    <t>3-1.-9</t>
  </si>
  <si>
    <t>3-1.-10</t>
  </si>
  <si>
    <t>3-1.-11</t>
  </si>
  <si>
    <t>3-1.-12</t>
  </si>
  <si>
    <t>3-1.-13</t>
  </si>
  <si>
    <t>3-1.-14</t>
  </si>
  <si>
    <t>3-1.-15</t>
  </si>
  <si>
    <t>3-1.-16</t>
  </si>
  <si>
    <t>3-1.-17</t>
  </si>
  <si>
    <t>3-1.-18</t>
  </si>
  <si>
    <t>3-1.-19</t>
  </si>
  <si>
    <t>3-1.-20</t>
  </si>
  <si>
    <t>3-1.-21</t>
  </si>
  <si>
    <t>3-1.-22</t>
  </si>
  <si>
    <t>3-1.-23</t>
  </si>
  <si>
    <t>3-1.-24</t>
  </si>
  <si>
    <t>3-1.-25</t>
  </si>
  <si>
    <t>Apkure</t>
  </si>
  <si>
    <t>Siltumizolācijas čaula PIPO-ALS 42x50 montāža</t>
  </si>
  <si>
    <t xml:space="preserve">Siltumizolācijas čaula PIPO-ALS 49x50 montāža </t>
  </si>
  <si>
    <t>Apkures konvektora montāža, pie sienas, ar stiprinājumiem</t>
  </si>
  <si>
    <r>
      <t xml:space="preserve">konvektors, 22 500/2000, T1/T2=80/60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C, Q=2900 W</t>
    </r>
  </si>
  <si>
    <t>gb</t>
  </si>
  <si>
    <t xml:space="preserve"> konvektors, 22 500/2600, T1/T2=80/60 0C, Q=3771 W</t>
  </si>
  <si>
    <t>konvektors, 22 600/2000,  T1/T2=80/60 0C, Q=3372 W</t>
  </si>
  <si>
    <t>konvektors, 22 600/2300,  T1/T2=80/60 0C, Q=3877 W</t>
  </si>
  <si>
    <t>konvektors, 22 600/2600,  T1/T2=80/60 0C, Q=4383 W</t>
  </si>
  <si>
    <t>Lodveida ventīļa ar Dn15 līdz Dn50 montāža</t>
  </si>
  <si>
    <t>lodveida ventīlis Dn50, ar saskrūvēm</t>
  </si>
  <si>
    <t>lodveida ventīlis Dn15, ar saskrūvēm</t>
  </si>
  <si>
    <t>lodveida ventīlis Dn15, tukšošanai</t>
  </si>
  <si>
    <t>PP-R caurules ar šķiedru, veidgabalu montāža, savienojumus kausējot</t>
  </si>
  <si>
    <t xml:space="preserve">PP-R līkums ar šķiedru Dn50 </t>
  </si>
  <si>
    <t xml:space="preserve">PP-R līkums ar šķiedru Dn25 </t>
  </si>
  <si>
    <t>PP-R līkums ar šķiedru Dn15</t>
  </si>
  <si>
    <t>PP-R trejgabals ar šķiedru Dn15/Dn15</t>
  </si>
  <si>
    <t>PP-R trejgabals ar šķiedru Dn20/Dn20/Dn15</t>
  </si>
  <si>
    <t>PP-R trejgabals ar šķiedru Dn25/Dn25/Dn15</t>
  </si>
  <si>
    <t>PP-R trejgabals ar šķiedru Dn32/Dn32/Dn15</t>
  </si>
  <si>
    <t>PP-R trejgabals ar šķiedru Dn40/Dn40/Dn15</t>
  </si>
  <si>
    <t>PP-R trejgabals ar šķiedru Dn50/Dn50/Dn15</t>
  </si>
  <si>
    <t>PP-R uzmava ar šķiedru Dn25</t>
  </si>
  <si>
    <t>Esošo tēraudu cauruļu demontāža Dn50/Dn15</t>
  </si>
  <si>
    <t xml:space="preserve">Esošo radiatoru demontāža </t>
  </si>
  <si>
    <t>viet.</t>
  </si>
  <si>
    <t>Sistēmas hidrauliskā pārbaude</t>
  </si>
  <si>
    <t>Montāžas palīgmateriāli</t>
  </si>
  <si>
    <t>kpl</t>
  </si>
  <si>
    <t>Pieslēgšanās esošajai apkures sistēmai</t>
  </si>
  <si>
    <t>3-1.-26</t>
  </si>
  <si>
    <t>3-1.-27</t>
  </si>
  <si>
    <t>3-1.-28</t>
  </si>
  <si>
    <t>PP-R caurules ar šķiedru Dn50, montāža grīdas šahtā, savienojumus kausējot</t>
  </si>
  <si>
    <t>PP-R caurules ar šķiedru Dn40, montāža grīdas šahtā, savienojumus kausējot</t>
  </si>
  <si>
    <t>PP-R caurules ar šķiedru Dn32, montāža grīdas šahtā, savienojumus kausējot</t>
  </si>
  <si>
    <t>PP-R caurules ar šķiedru Dn25, montāža grīdas šahtā, savienojumus kausējot</t>
  </si>
  <si>
    <t>PP-R caurules ar šķiedru Dn20, montāža grīdas šahtā, savienojumus kausējot</t>
  </si>
  <si>
    <t>PP-R caurules ar šķiedru Dn15, montāža grīdas šahtā, savienojumus kausējot</t>
  </si>
  <si>
    <t xml:space="preserve">PVC D110 T4 lietus kanalizācijas cauruļu, ar formdaļam, iebūve ēkā,  stiprinot ar montažas skavām </t>
  </si>
  <si>
    <t>Revīzijas D110 montāža stāvadā</t>
  </si>
  <si>
    <t>Siltumizolācijas čaula PIPO-ALS 21x50 montāža</t>
  </si>
  <si>
    <t>Siltumizolācijas čaula PIPO-ALS 27x50 montāža</t>
  </si>
  <si>
    <t>Siltumizolācijas čaula PIPO-ALS 34x50 montāža</t>
  </si>
  <si>
    <t>3-1.-29</t>
  </si>
  <si>
    <t>3-1.-30</t>
  </si>
  <si>
    <t>3-1.-31</t>
  </si>
  <si>
    <t>3-1.-32</t>
  </si>
  <si>
    <t>3-1.-33</t>
  </si>
  <si>
    <t>3-1.-34</t>
  </si>
  <si>
    <t>3-1.-35</t>
  </si>
  <si>
    <t>3-1.-36</t>
  </si>
  <si>
    <t>3-1.-37</t>
  </si>
  <si>
    <t>3-1.-38</t>
  </si>
  <si>
    <t>3-1.-39</t>
  </si>
  <si>
    <t>Tāme sastādīta 2014.gada februārī</t>
  </si>
  <si>
    <t>Palīgmateriāli grīdas montāžai, līniju uzklāšana</t>
  </si>
  <si>
    <t>Būvgružu izvākšana, utilizācija</t>
  </si>
  <si>
    <t>Sienu virsmas tīrīšana</t>
  </si>
  <si>
    <t>Griestu virsmas tīrīšana, iesk. rīģeļus</t>
  </si>
  <si>
    <t>Sienu svirsmas apmetuma remonts atsevišķās vietās</t>
  </si>
  <si>
    <t>Sienu špaktelēšana atsevišķās vietās</t>
  </si>
  <si>
    <t>Sienu virsmas gruntēšana, krāsošana 2x</t>
  </si>
  <si>
    <t>Transports 3%</t>
  </si>
  <si>
    <t>Autoruzraudzība</t>
  </si>
  <si>
    <t>Būvuzraudzība</t>
  </si>
  <si>
    <t>Grīdas pamatnes atjaunošana pēc elektroinstalācijas ievilkšana (sīkšķembu pamatne b-120mm, hidroizolācijas plēve, siltumizolācija - putupilsitirols EPS-100 b-100mm, stiegrotā betona pamatkārta b-80mm), iesk. komunikāciju šahtu pārsegumu</t>
  </si>
  <si>
    <t>kmpl</t>
  </si>
  <si>
    <t>EUR</t>
  </si>
  <si>
    <t>Virsizdevumi %</t>
  </si>
  <si>
    <t>Peļņa %</t>
  </si>
  <si>
    <t xml:space="preserve">Tāme sastādīta 2014.gada </t>
  </si>
  <si>
    <t xml:space="preserve">Sastādīja:                                </t>
  </si>
  <si>
    <t xml:space="preserve">Pārbaudīja:                                </t>
  </si>
  <si>
    <t>Finanšu rezerve neparedzētiem darbiem - %</t>
  </si>
  <si>
    <t xml:space="preserve">Sastādīja:                                  </t>
  </si>
  <si>
    <t xml:space="preserve">Pārbaudīja:                               </t>
  </si>
  <si>
    <t>LED integrētais gaismeklis 60W, virsbūvēts</t>
  </si>
  <si>
    <t>gab.</t>
  </si>
  <si>
    <t>LED integrētais gaismeklis 40W, virsbūvēts</t>
  </si>
  <si>
    <t>LED panelis 30W 1200mm virsbūvēts</t>
  </si>
  <si>
    <t xml:space="preserve">LED panelis 40W 1200mm virsbūvēts </t>
  </si>
  <si>
    <t>LED plafons 18W IP40</t>
  </si>
  <si>
    <t>LED plafons 10W IP40</t>
  </si>
  <si>
    <t>LED sienas gaismeklis 20W</t>
  </si>
  <si>
    <t>Gaimekļu, spuldžu, balastu un demontētās apgaismojuma armatūru iekšējās elektro instalācijas savākšana (derīgās fasēšana, nodošana pasūtītājam) un nederīgo materiālu utilizācija</t>
  </si>
  <si>
    <t>kompl.</t>
  </si>
  <si>
    <t>Gaismekļa armatūras demontāža un jaunas montāža</t>
  </si>
  <si>
    <t>Apgaismojuma kabeļu montāža</t>
  </si>
  <si>
    <t>kabelis NYM 3x1.5mm</t>
  </si>
  <si>
    <t>montāžas un stiprinājumu  komplekts</t>
  </si>
  <si>
    <t>Mērījumi un dokumentācijas noformēšana</t>
  </si>
  <si>
    <t>Transports %</t>
  </si>
  <si>
    <t xml:space="preserve">Pārbaudīja:                           </t>
  </si>
  <si>
    <t xml:space="preserve">Sastādīja:                             </t>
  </si>
  <si>
    <t>Tāme sastādīta 2014.gada</t>
  </si>
  <si>
    <t xml:space="preserve">Sastādīja:                              </t>
  </si>
  <si>
    <t xml:space="preserve">Pārbaudīja:                         </t>
  </si>
  <si>
    <t xml:space="preserve">Pārbaudīja:                       </t>
  </si>
  <si>
    <t xml:space="preserve">Pārbaudīja:                          </t>
  </si>
  <si>
    <t xml:space="preserve">Sastādīja:                           </t>
  </si>
  <si>
    <t>Kods</t>
  </si>
  <si>
    <t>1-2</t>
  </si>
  <si>
    <t>LED apgaismojums</t>
  </si>
  <si>
    <t>1-2-1</t>
  </si>
  <si>
    <t>1-2-2</t>
  </si>
  <si>
    <t>1-2-3</t>
  </si>
  <si>
    <t>1-2-4</t>
  </si>
  <si>
    <t>1-2-5</t>
  </si>
  <si>
    <t>1-2-6</t>
  </si>
  <si>
    <t>1-2-7</t>
  </si>
  <si>
    <t>1-2-8</t>
  </si>
  <si>
    <t>1-2-9</t>
  </si>
  <si>
    <t>1-2-10</t>
  </si>
  <si>
    <t>1-2-11</t>
  </si>
  <si>
    <t>1-2-12</t>
  </si>
  <si>
    <t>1-2-13</t>
  </si>
  <si>
    <t>ELEKTROINSTALĀCIJAS UN LED APGAISMOJUMA IZBŪVE</t>
  </si>
  <si>
    <t>Lokālā tāme Nr. 2</t>
  </si>
  <si>
    <t>Iepirkuma Nr. MNP2014/27_KPFI</t>
  </si>
  <si>
    <r>
      <t xml:space="preserve">Grīdas seguma atjaunošana pēc elektroinstalācijas ievilkšanas (putu etilēna plēve, </t>
    </r>
    <r>
      <rPr>
        <b/>
        <sz val="10"/>
        <rFont val="Arial Baltic"/>
        <family val="0"/>
      </rPr>
      <t>Sporta zāļu parkets Boflex - Ozols vai analogs norādītajam</t>
    </r>
    <r>
      <rPr>
        <sz val="10"/>
        <rFont val="Arial Baltic"/>
        <family val="0"/>
      </rPr>
      <t xml:space="preserve">, sporta segumu laukums, konstrukcijas augstums 28mm. 23x137x2200, ventilējamas grīdlistes, virsējais slāni 3,5mm. </t>
    </r>
    <r>
      <rPr>
        <i/>
        <sz val="10"/>
        <rFont val="Arial Baltic"/>
        <family val="0"/>
      </rPr>
      <t>Trieciena absorbcija: 59%, bumbas atlēciens 96%</t>
    </r>
    <r>
      <rPr>
        <sz val="10"/>
        <rFont val="Arial Baltic"/>
        <family val="0"/>
      </rPr>
      <t xml:space="preserve">) - </t>
    </r>
    <r>
      <rPr>
        <b/>
        <sz val="10"/>
        <rFont val="Arial Baltic"/>
        <family val="0"/>
      </rPr>
      <t>"Reaton" grīdas konstrukcija</t>
    </r>
  </si>
</sst>
</file>

<file path=xl/styles.xml><?xml version="1.0" encoding="utf-8"?>
<styleSheet xmlns="http://schemas.openxmlformats.org/spreadsheetml/2006/main">
  <numFmts count="6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"/>
    <numFmt numFmtId="193" formatCode="0.0000"/>
    <numFmt numFmtId="194" formatCode="&quot;Jā&quot;;&quot;Jā&quot;;&quot;Nē&quot;"/>
    <numFmt numFmtId="195" formatCode="&quot;Patiess&quot;;&quot;Patiess&quot;;&quot;Aplams&quot;"/>
    <numFmt numFmtId="196" formatCode="&quot;Ieslēgts&quot;;&quot;Ieslēgts&quot;;&quot;Izslēgts&quot;"/>
    <numFmt numFmtId="197" formatCode="[$€-2]\ #\ ##,000_);[Red]\([$€-2]\ #\ ##,000\)"/>
    <numFmt numFmtId="198" formatCode="0.00000"/>
    <numFmt numFmtId="199" formatCode="0.000000"/>
    <numFmt numFmtId="200" formatCode="0.0000000000"/>
    <numFmt numFmtId="201" formatCode="0.000000000"/>
    <numFmt numFmtId="202" formatCode="0.00000000"/>
    <numFmt numFmtId="203" formatCode="0.0000000"/>
    <numFmt numFmtId="204" formatCode="0.00;[Red]0.00"/>
    <numFmt numFmtId="205" formatCode="0.00000000000"/>
    <numFmt numFmtId="206" formatCode="0.000000000000"/>
    <numFmt numFmtId="207" formatCode="_-* #,##0.0_-;\-* #,##0.0_-;_-* &quot;-&quot;??_-;_-@_-"/>
    <numFmt numFmtId="208" formatCode="_-* #,##0_-;\-* #,##0_-;_-* &quot;-&quot;??_-;_-@_-"/>
    <numFmt numFmtId="209" formatCode="_-* #,##0.000_-;\-* #,##0.000_-;_-* &quot;-&quot;??_-;_-@_-"/>
    <numFmt numFmtId="210" formatCode="_-* #,##0.0000_-;\-* #,##0.0000_-;_-* &quot;-&quot;??_-;_-@_-"/>
    <numFmt numFmtId="211" formatCode="[$€-2]\ #,##0.00_);[Red]\([$€-2]\ #,##0.00\)"/>
    <numFmt numFmtId="212" formatCode="#,##0.00\ _L_s"/>
    <numFmt numFmtId="213" formatCode="0.0%"/>
    <numFmt numFmtId="214" formatCode="&quot;Ls&quot;#,##0_);\(&quot;Ls&quot;#,##0\)"/>
    <numFmt numFmtId="215" formatCode="&quot;Ls&quot;#,##0_);[Red]\(&quot;Ls&quot;#,##0\)"/>
    <numFmt numFmtId="216" formatCode="&quot;Ls&quot;#,##0.00_);\(&quot;Ls&quot;#,##0.00\)"/>
    <numFmt numFmtId="217" formatCode="&quot;Ls&quot;#,##0.00_);[Red]\(&quot;Ls&quot;#,##0.00\)"/>
    <numFmt numFmtId="218" formatCode="_(&quot;Ls&quot;* #,##0_);_(&quot;Ls&quot;* \(#,##0\);_(&quot;Ls&quot;* &quot;-&quot;_);_(@_)"/>
    <numFmt numFmtId="219" formatCode="_(&quot;Ls&quot;* #,##0.00_);_(&quot;Ls&quot;* \(#,##0.00\);_(&quot;Ls&quot;* &quot;-&quot;??_);_(@_)"/>
    <numFmt numFmtId="220" formatCode="_(&quot;Ls&quot;* #,##0.0_);_(&quot;Ls&quot;* \(#,##0.0\);_(&quot;Ls&quot;* &quot;-&quot;??_);_(@_)"/>
    <numFmt numFmtId="221" formatCode="_-* #,##0.00\ _-;\-* #,##0.00\ _-;_-* &quot;-&quot;??\ _-;_-@_-"/>
    <numFmt numFmtId="222" formatCode="_-* #,##0.000\ _-;\-* #,##0.000\ _-;_-* &quot;-&quot;??\ _-;_-@_-"/>
    <numFmt numFmtId="223" formatCode="_-* #,##0.0000\ _-;\-* #,##0.0000\ _-;_-* &quot;-&quot;??\ _-;_-@_-"/>
    <numFmt numFmtId="224" formatCode="#,##0.00\ [$€-1]"/>
  </numFmts>
  <fonts count="54">
    <font>
      <sz val="10"/>
      <name val="Arial"/>
      <family val="0"/>
    </font>
    <font>
      <sz val="10"/>
      <name val="Arial Baltic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u val="single"/>
      <sz val="10"/>
      <color indexed="36"/>
      <name val="Arial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12"/>
      <name val="Arial Baltic"/>
      <family val="0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i/>
      <sz val="10"/>
      <color indexed="58"/>
      <name val="Arial"/>
      <family val="2"/>
    </font>
    <font>
      <sz val="10"/>
      <color indexed="16"/>
      <name val="Arial Baltic"/>
      <family val="2"/>
    </font>
    <font>
      <sz val="10"/>
      <color indexed="12"/>
      <name val="Arial"/>
      <family val="0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10"/>
      <name val="LT Arial"/>
      <family val="0"/>
    </font>
    <font>
      <b/>
      <sz val="10"/>
      <name val="Arial Baltic"/>
      <family val="0"/>
    </font>
    <font>
      <b/>
      <i/>
      <sz val="10"/>
      <name val="Arial"/>
      <family val="2"/>
    </font>
    <font>
      <b/>
      <i/>
      <sz val="10"/>
      <color indexed="12"/>
      <name val="Arial Baltic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i/>
      <sz val="10"/>
      <name val="Arial Baltic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10" xfId="69" applyFont="1" applyBorder="1" applyAlignment="1">
      <alignment horizontal="left"/>
      <protection/>
    </xf>
    <xf numFmtId="2" fontId="0" fillId="0" borderId="10" xfId="69" applyNumberFormat="1" applyBorder="1" applyAlignment="1">
      <alignment/>
      <protection/>
    </xf>
    <xf numFmtId="0" fontId="1" fillId="0" borderId="10" xfId="69" applyFont="1" applyBorder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66" applyFont="1">
      <alignment/>
      <protection/>
    </xf>
    <xf numFmtId="0" fontId="4" fillId="0" borderId="12" xfId="66" applyFont="1" applyBorder="1" applyAlignment="1">
      <alignment horizontal="right"/>
      <protection/>
    </xf>
    <xf numFmtId="0" fontId="0" fillId="0" borderId="0" xfId="66" applyFont="1" applyAlignment="1">
      <alignment horizontal="center"/>
      <protection/>
    </xf>
    <xf numFmtId="0" fontId="27" fillId="0" borderId="11" xfId="66" applyFont="1" applyBorder="1" applyAlignment="1">
      <alignment horizontal="left" indent="6"/>
      <protection/>
    </xf>
    <xf numFmtId="0" fontId="0" fillId="0" borderId="0" xfId="66" applyFont="1" applyAlignment="1">
      <alignment/>
      <protection/>
    </xf>
    <xf numFmtId="0" fontId="28" fillId="0" borderId="0" xfId="66" applyFont="1" applyAlignment="1">
      <alignment horizontal="center"/>
      <protection/>
    </xf>
    <xf numFmtId="0" fontId="29" fillId="0" borderId="0" xfId="66" applyFont="1" applyAlignment="1">
      <alignment horizontal="center"/>
      <protection/>
    </xf>
    <xf numFmtId="0" fontId="27" fillId="0" borderId="0" xfId="66" applyFont="1" applyAlignment="1">
      <alignment horizontal="left"/>
      <protection/>
    </xf>
    <xf numFmtId="0" fontId="27" fillId="0" borderId="0" xfId="66" applyFont="1">
      <alignment/>
      <protection/>
    </xf>
    <xf numFmtId="0" fontId="30" fillId="0" borderId="0" xfId="66" applyFont="1" applyAlignment="1">
      <alignment horizontal="right" vertical="center"/>
      <protection/>
    </xf>
    <xf numFmtId="2" fontId="30" fillId="0" borderId="0" xfId="66" applyNumberFormat="1" applyFont="1" applyAlignment="1">
      <alignment horizontal="center" vertical="center" wrapText="1"/>
      <protection/>
    </xf>
    <xf numFmtId="2" fontId="29" fillId="0" borderId="0" xfId="66" applyNumberFormat="1" applyFont="1" applyAlignment="1">
      <alignment horizontal="center"/>
      <protection/>
    </xf>
    <xf numFmtId="0" fontId="27" fillId="0" borderId="0" xfId="66" applyFont="1" applyAlignment="1">
      <alignment/>
      <protection/>
    </xf>
    <xf numFmtId="0" fontId="27" fillId="0" borderId="0" xfId="0" applyFont="1" applyAlignment="1">
      <alignment/>
    </xf>
    <xf numFmtId="0" fontId="27" fillId="0" borderId="0" xfId="66" applyFont="1" applyAlignment="1">
      <alignment horizontal="left" indent="4"/>
      <protection/>
    </xf>
    <xf numFmtId="0" fontId="31" fillId="0" borderId="0" xfId="66" applyFont="1" applyBorder="1" applyAlignment="1">
      <alignment horizontal="center" vertical="center"/>
      <protection/>
    </xf>
    <xf numFmtId="0" fontId="29" fillId="0" borderId="0" xfId="66" applyFont="1" applyAlignment="1">
      <alignment horizontal="left"/>
      <protection/>
    </xf>
    <xf numFmtId="0" fontId="32" fillId="0" borderId="0" xfId="66" applyFont="1" applyFill="1" applyAlignment="1">
      <alignment vertical="center"/>
      <protection/>
    </xf>
    <xf numFmtId="0" fontId="0" fillId="0" borderId="0" xfId="66" applyFont="1" applyBorder="1" applyAlignment="1">
      <alignment horizontal="center" vertical="center" wrapText="1"/>
      <protection/>
    </xf>
    <xf numFmtId="0" fontId="0" fillId="0" borderId="0" xfId="66" applyFont="1" applyAlignment="1">
      <alignment horizontal="center" vertical="center" wrapText="1"/>
      <protection/>
    </xf>
    <xf numFmtId="0" fontId="0" fillId="0" borderId="0" xfId="66" applyFont="1" applyBorder="1" applyAlignment="1">
      <alignment vertical="center" wrapText="1"/>
      <protection/>
    </xf>
    <xf numFmtId="0" fontId="0" fillId="0" borderId="0" xfId="66" applyFont="1" applyAlignment="1">
      <alignment horizontal="left" indent="1"/>
      <protection/>
    </xf>
    <xf numFmtId="0" fontId="0" fillId="0" borderId="10" xfId="66" applyFont="1" applyBorder="1" applyAlignment="1">
      <alignment horizontal="center" vertical="center"/>
      <protection/>
    </xf>
    <xf numFmtId="0" fontId="0" fillId="0" borderId="10" xfId="66" applyFont="1" applyBorder="1" applyAlignment="1">
      <alignment horizontal="left" vertical="center" wrapText="1" indent="1"/>
      <protection/>
    </xf>
    <xf numFmtId="2" fontId="0" fillId="0" borderId="0" xfId="66" applyNumberFormat="1" applyFont="1">
      <alignment/>
      <protection/>
    </xf>
    <xf numFmtId="0" fontId="0" fillId="0" borderId="0" xfId="66" applyFont="1" applyBorder="1" applyAlignment="1">
      <alignment horizontal="center" vertical="center"/>
      <protection/>
    </xf>
    <xf numFmtId="0" fontId="0" fillId="0" borderId="0" xfId="66" applyFont="1" applyAlignment="1">
      <alignment horizontal="center" vertical="center"/>
      <protection/>
    </xf>
    <xf numFmtId="0" fontId="0" fillId="0" borderId="0" xfId="66" applyFont="1" applyAlignment="1">
      <alignment horizontal="left" vertical="center" wrapText="1"/>
      <protection/>
    </xf>
    <xf numFmtId="0" fontId="0" fillId="0" borderId="0" xfId="66" applyFont="1" applyAlignment="1">
      <alignment horizontal="right" vertical="center"/>
      <protection/>
    </xf>
    <xf numFmtId="0" fontId="34" fillId="0" borderId="0" xfId="66" applyFont="1" applyAlignment="1">
      <alignment vertical="center"/>
      <protection/>
    </xf>
    <xf numFmtId="0" fontId="0" fillId="0" borderId="0" xfId="66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4" borderId="10" xfId="0" applyNumberFormat="1" applyFont="1" applyFill="1" applyBorder="1" applyAlignment="1">
      <alignment horizontal="right"/>
    </xf>
    <xf numFmtId="2" fontId="35" fillId="0" borderId="10" xfId="71" applyNumberFormat="1" applyFont="1" applyFill="1" applyBorder="1" applyAlignment="1">
      <alignment wrapText="1"/>
      <protection/>
    </xf>
    <xf numFmtId="2" fontId="0" fillId="4" borderId="10" xfId="71" applyNumberFormat="1" applyFont="1" applyFill="1" applyBorder="1" applyAlignment="1">
      <alignment wrapText="1"/>
      <protection/>
    </xf>
    <xf numFmtId="2" fontId="0" fillId="0" borderId="10" xfId="71" applyNumberFormat="1" applyFont="1" applyBorder="1" applyAlignment="1">
      <alignment/>
      <protection/>
    </xf>
    <xf numFmtId="2" fontId="35" fillId="0" borderId="10" xfId="71" applyNumberFormat="1" applyFont="1" applyFill="1" applyBorder="1" applyAlignment="1">
      <alignment/>
      <protection/>
    </xf>
    <xf numFmtId="0" fontId="0" fillId="0" borderId="10" xfId="67" applyBorder="1">
      <alignment/>
      <protection/>
    </xf>
    <xf numFmtId="2" fontId="0" fillId="0" borderId="10" xfId="67" applyNumberFormat="1" applyFont="1" applyFill="1" applyBorder="1" applyAlignment="1">
      <alignment/>
      <protection/>
    </xf>
    <xf numFmtId="2" fontId="0" fillId="0" borderId="10" xfId="67" applyNumberFormat="1" applyFont="1" applyFill="1" applyBorder="1" applyAlignment="1">
      <alignment horizontal="right"/>
      <protection/>
    </xf>
    <xf numFmtId="2" fontId="0" fillId="0" borderId="10" xfId="71" applyNumberFormat="1" applyFont="1" applyFill="1" applyBorder="1" applyAlignment="1">
      <alignment wrapText="1"/>
      <protection/>
    </xf>
    <xf numFmtId="2" fontId="5" fillId="0" borderId="10" xfId="71" applyNumberFormat="1" applyFont="1" applyFill="1" applyBorder="1" applyAlignment="1">
      <alignment/>
      <protection/>
    </xf>
    <xf numFmtId="2" fontId="0" fillId="0" borderId="10" xfId="69" applyNumberFormat="1" applyFill="1" applyBorder="1" applyAlignment="1">
      <alignment/>
      <protection/>
    </xf>
    <xf numFmtId="2" fontId="37" fillId="0" borderId="10" xfId="69" applyNumberFormat="1" applyFont="1" applyBorder="1">
      <alignment/>
      <protection/>
    </xf>
    <xf numFmtId="0" fontId="0" fillId="0" borderId="10" xfId="67" applyBorder="1" applyAlignment="1">
      <alignment wrapText="1"/>
      <protection/>
    </xf>
    <xf numFmtId="0" fontId="0" fillId="24" borderId="10" xfId="0" applyFill="1" applyBorder="1" applyAlignment="1">
      <alignment horizontal="center" vertical="center" wrapText="1"/>
    </xf>
    <xf numFmtId="0" fontId="0" fillId="24" borderId="10" xfId="66" applyFont="1" applyFill="1" applyBorder="1" applyAlignment="1">
      <alignment horizontal="center" vertical="center" wrapText="1"/>
      <protection/>
    </xf>
    <xf numFmtId="44" fontId="0" fillId="24" borderId="10" xfId="74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/>
    </xf>
    <xf numFmtId="0" fontId="0" fillId="24" borderId="14" xfId="0" applyFont="1" applyFill="1" applyBorder="1" applyAlignment="1">
      <alignment horizontal="center" vertical="center"/>
    </xf>
    <xf numFmtId="0" fontId="38" fillId="0" borderId="10" xfId="67" applyFont="1" applyBorder="1" applyAlignment="1">
      <alignment horizontal="center" wrapText="1"/>
      <protection/>
    </xf>
    <xf numFmtId="0" fontId="39" fillId="0" borderId="10" xfId="67" applyFont="1" applyBorder="1">
      <alignment/>
      <protection/>
    </xf>
    <xf numFmtId="2" fontId="39" fillId="0" borderId="10" xfId="67" applyNumberFormat="1" applyFont="1" applyFill="1" applyBorder="1" applyAlignment="1">
      <alignment/>
      <protection/>
    </xf>
    <xf numFmtId="2" fontId="39" fillId="0" borderId="10" xfId="67" applyNumberFormat="1" applyFont="1" applyFill="1" applyBorder="1" applyAlignment="1">
      <alignment horizontal="right"/>
      <protection/>
    </xf>
    <xf numFmtId="2" fontId="39" fillId="0" borderId="10" xfId="71" applyNumberFormat="1" applyFont="1" applyFill="1" applyBorder="1" applyAlignment="1">
      <alignment wrapText="1"/>
      <protection/>
    </xf>
    <xf numFmtId="2" fontId="40" fillId="0" borderId="10" xfId="69" applyNumberFormat="1" applyFont="1" applyFill="1" applyBorder="1" applyAlignment="1">
      <alignment/>
      <protection/>
    </xf>
    <xf numFmtId="2" fontId="38" fillId="0" borderId="10" xfId="69" applyNumberFormat="1" applyFont="1" applyFill="1" applyBorder="1" applyAlignment="1">
      <alignment/>
      <protection/>
    </xf>
    <xf numFmtId="2" fontId="41" fillId="0" borderId="10" xfId="69" applyNumberFormat="1" applyFont="1" applyBorder="1">
      <alignment/>
      <protection/>
    </xf>
    <xf numFmtId="0" fontId="37" fillId="0" borderId="10" xfId="69" applyFont="1" applyBorder="1" applyAlignment="1">
      <alignment horizontal="center"/>
      <protection/>
    </xf>
    <xf numFmtId="0" fontId="42" fillId="0" borderId="10" xfId="67" applyFont="1" applyBorder="1">
      <alignment/>
      <protection/>
    </xf>
    <xf numFmtId="2" fontId="42" fillId="0" borderId="10" xfId="67" applyNumberFormat="1" applyFont="1" applyFill="1" applyBorder="1" applyAlignment="1">
      <alignment/>
      <protection/>
    </xf>
    <xf numFmtId="2" fontId="42" fillId="0" borderId="10" xfId="67" applyNumberFormat="1" applyFont="1" applyFill="1" applyBorder="1" applyAlignment="1">
      <alignment horizontal="right"/>
      <protection/>
    </xf>
    <xf numFmtId="2" fontId="42" fillId="0" borderId="10" xfId="71" applyNumberFormat="1" applyFont="1" applyFill="1" applyBorder="1" applyAlignment="1">
      <alignment wrapText="1"/>
      <protection/>
    </xf>
    <xf numFmtId="2" fontId="0" fillId="25" borderId="10" xfId="0" applyNumberFormat="1" applyFont="1" applyFill="1" applyBorder="1" applyAlignment="1">
      <alignment/>
    </xf>
    <xf numFmtId="2" fontId="5" fillId="0" borderId="10" xfId="71" applyNumberFormat="1" applyFont="1" applyBorder="1" applyAlignment="1">
      <alignment/>
      <protection/>
    </xf>
    <xf numFmtId="1" fontId="1" fillId="25" borderId="13" xfId="0" applyNumberFormat="1" applyFont="1" applyFill="1" applyBorder="1" applyAlignment="1">
      <alignment horizontal="center"/>
    </xf>
    <xf numFmtId="2" fontId="1" fillId="4" borderId="13" xfId="0" applyNumberFormat="1" applyFont="1" applyFill="1" applyBorder="1" applyAlignment="1">
      <alignment horizontal="right"/>
    </xf>
    <xf numFmtId="2" fontId="1" fillId="4" borderId="13" xfId="0" applyNumberFormat="1" applyFont="1" applyFill="1" applyBorder="1" applyAlignment="1">
      <alignment/>
    </xf>
    <xf numFmtId="0" fontId="27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6" xfId="0" applyFont="1" applyFill="1" applyBorder="1" applyAlignment="1">
      <alignment horizontal="center" vertical="center" textRotation="90" wrapText="1"/>
    </xf>
    <xf numFmtId="0" fontId="0" fillId="24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1" fillId="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0" xfId="69" applyNumberFormat="1" applyFont="1" applyBorder="1" applyAlignment="1">
      <alignment/>
      <protection/>
    </xf>
    <xf numFmtId="2" fontId="35" fillId="0" borderId="10" xfId="69" applyNumberFormat="1" applyFont="1" applyBorder="1">
      <alignment/>
      <protection/>
    </xf>
    <xf numFmtId="2" fontId="44" fillId="0" borderId="10" xfId="69" applyNumberFormat="1" applyFont="1" applyBorder="1">
      <alignment/>
      <protection/>
    </xf>
    <xf numFmtId="2" fontId="33" fillId="0" borderId="10" xfId="69" applyNumberFormat="1" applyFont="1" applyBorder="1">
      <alignment/>
      <protection/>
    </xf>
    <xf numFmtId="2" fontId="45" fillId="25" borderId="10" xfId="0" applyNumberFormat="1" applyFont="1" applyFill="1" applyBorder="1" applyAlignment="1">
      <alignment/>
    </xf>
    <xf numFmtId="0" fontId="46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/>
    </xf>
    <xf numFmtId="0" fontId="0" fillId="0" borderId="13" xfId="63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center"/>
    </xf>
    <xf numFmtId="2" fontId="0" fillId="6" borderId="10" xfId="0" applyNumberFormat="1" applyFont="1" applyFill="1" applyBorder="1" applyAlignment="1">
      <alignment horizontal="right"/>
    </xf>
    <xf numFmtId="2" fontId="5" fillId="0" borderId="10" xfId="68" applyNumberFormat="1" applyFont="1" applyBorder="1" applyAlignment="1">
      <alignment/>
      <protection/>
    </xf>
    <xf numFmtId="2" fontId="0" fillId="0" borderId="10" xfId="68" applyNumberFormat="1" applyFont="1" applyBorder="1" applyAlignment="1">
      <alignment horizontal="right"/>
      <protection/>
    </xf>
    <xf numFmtId="2" fontId="0" fillId="4" borderId="10" xfId="68" applyNumberFormat="1" applyFont="1" applyFill="1" applyBorder="1" applyAlignment="1">
      <alignment horizontal="right"/>
      <protection/>
    </xf>
    <xf numFmtId="2" fontId="0" fillId="0" borderId="10" xfId="71" applyNumberFormat="1" applyFont="1" applyBorder="1" applyAlignment="1">
      <alignment wrapText="1"/>
      <protection/>
    </xf>
    <xf numFmtId="0" fontId="0" fillId="0" borderId="13" xfId="0" applyFont="1" applyFill="1" applyBorder="1" applyAlignment="1">
      <alignment wrapText="1"/>
    </xf>
    <xf numFmtId="0" fontId="0" fillId="0" borderId="18" xfId="0" applyFont="1" applyFill="1" applyBorder="1" applyAlignment="1">
      <alignment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2" fontId="48" fillId="0" borderId="10" xfId="69" applyNumberFormat="1" applyFont="1" applyBorder="1">
      <alignment/>
      <protection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4" fontId="2" fillId="4" borderId="10" xfId="0" applyNumberFormat="1" applyFont="1" applyFill="1" applyBorder="1" applyAlignment="1">
      <alignment/>
    </xf>
    <xf numFmtId="4" fontId="47" fillId="4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2" fontId="0" fillId="2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4" fontId="0" fillId="0" borderId="10" xfId="66" applyNumberFormat="1" applyFont="1" applyBorder="1" applyAlignment="1">
      <alignment horizontal="center" vertical="center" wrapText="1"/>
      <protection/>
    </xf>
    <xf numFmtId="4" fontId="33" fillId="0" borderId="10" xfId="66" applyNumberFormat="1" applyFont="1" applyBorder="1" applyAlignment="1">
      <alignment horizontal="center" vertical="center"/>
      <protection/>
    </xf>
    <xf numFmtId="4" fontId="0" fillId="0" borderId="10" xfId="66" applyNumberFormat="1" applyFont="1" applyBorder="1" applyAlignment="1">
      <alignment horizontal="center" vertical="center"/>
      <protection/>
    </xf>
    <xf numFmtId="4" fontId="33" fillId="4" borderId="10" xfId="66" applyNumberFormat="1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center" vertical="center" wrapText="1"/>
      <protection/>
    </xf>
    <xf numFmtId="0" fontId="0" fillId="0" borderId="10" xfId="66" applyFont="1" applyFill="1" applyBorder="1" applyAlignment="1">
      <alignment vertical="center" wrapText="1"/>
      <protection/>
    </xf>
    <xf numFmtId="4" fontId="0" fillId="0" borderId="10" xfId="66" applyNumberFormat="1" applyFont="1" applyFill="1" applyBorder="1" applyAlignment="1">
      <alignment horizontal="center" vertical="center" wrapText="1"/>
      <protection/>
    </xf>
    <xf numFmtId="0" fontId="0" fillId="0" borderId="19" xfId="66" applyFont="1" applyBorder="1" applyAlignment="1">
      <alignment vertical="center" wrapText="1"/>
      <protection/>
    </xf>
    <xf numFmtId="0" fontId="0" fillId="0" borderId="20" xfId="66" applyFont="1" applyBorder="1" applyAlignment="1">
      <alignment vertical="center" wrapText="1"/>
      <protection/>
    </xf>
    <xf numFmtId="4" fontId="0" fillId="0" borderId="16" xfId="66" applyNumberFormat="1" applyFont="1" applyBorder="1" applyAlignment="1">
      <alignment horizontal="center" vertical="center"/>
      <protection/>
    </xf>
    <xf numFmtId="4" fontId="36" fillId="25" borderId="10" xfId="66" applyNumberFormat="1" applyFont="1" applyFill="1" applyBorder="1" applyAlignment="1">
      <alignment horizontal="center" vertical="center"/>
      <protection/>
    </xf>
    <xf numFmtId="4" fontId="5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0" fontId="46" fillId="0" borderId="13" xfId="0" applyFont="1" applyBorder="1" applyAlignment="1">
      <alignment horizontal="center" wrapText="1"/>
    </xf>
    <xf numFmtId="0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2" fontId="0" fillId="0" borderId="10" xfId="68" applyNumberFormat="1" applyFont="1" applyFill="1" applyBorder="1" applyAlignment="1">
      <alignment horizontal="right"/>
      <protection/>
    </xf>
    <xf numFmtId="0" fontId="0" fillId="24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wrapText="1" shrinkToFi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4" fontId="0" fillId="4" borderId="10" xfId="62" applyNumberFormat="1" applyFont="1" applyFill="1" applyBorder="1" applyAlignment="1">
      <alignment/>
      <protection/>
    </xf>
    <xf numFmtId="4" fontId="0" fillId="0" borderId="10" xfId="62" applyNumberFormat="1" applyFont="1" applyFill="1" applyBorder="1" applyAlignment="1">
      <alignment/>
      <protection/>
    </xf>
    <xf numFmtId="16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45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58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/>
    </xf>
    <xf numFmtId="2" fontId="52" fillId="0" borderId="10" xfId="0" applyNumberFormat="1" applyFont="1" applyBorder="1" applyAlignment="1">
      <alignment/>
    </xf>
    <xf numFmtId="0" fontId="49" fillId="0" borderId="10" xfId="60" applyFont="1" applyBorder="1" applyAlignment="1">
      <alignment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8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wrapText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1" fontId="0" fillId="25" borderId="13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right"/>
    </xf>
    <xf numFmtId="2" fontId="0" fillId="4" borderId="13" xfId="0" applyNumberFormat="1" applyFont="1" applyFill="1" applyBorder="1" applyAlignment="1">
      <alignment horizontal="right"/>
    </xf>
    <xf numFmtId="2" fontId="0" fillId="0" borderId="13" xfId="0" applyNumberFormat="1" applyFont="1" applyBorder="1" applyAlignment="1">
      <alignment/>
    </xf>
    <xf numFmtId="2" fontId="0" fillId="4" borderId="13" xfId="0" applyNumberFormat="1" applyFont="1" applyFill="1" applyBorder="1" applyAlignment="1">
      <alignment/>
    </xf>
    <xf numFmtId="0" fontId="0" fillId="0" borderId="10" xfId="0" applyFont="1" applyBorder="1" applyAlignment="1">
      <alignment horizontal="right" vertical="top"/>
    </xf>
    <xf numFmtId="0" fontId="0" fillId="0" borderId="10" xfId="58" applyFont="1" applyBorder="1" applyAlignment="1">
      <alignment vertical="center"/>
      <protection/>
    </xf>
    <xf numFmtId="0" fontId="0" fillId="0" borderId="10" xfId="60" applyFont="1" applyBorder="1" applyAlignment="1">
      <alignment/>
      <protection/>
    </xf>
    <xf numFmtId="2" fontId="0" fillId="25" borderId="10" xfId="0" applyNumberFormat="1" applyFont="1" applyFill="1" applyBorder="1" applyAlignment="1">
      <alignment/>
    </xf>
    <xf numFmtId="2" fontId="0" fillId="0" borderId="10" xfId="57" applyNumberFormat="1" applyFont="1" applyBorder="1" applyAlignment="1">
      <alignment vertical="center"/>
      <protection/>
    </xf>
    <xf numFmtId="0" fontId="0" fillId="0" borderId="10" xfId="69" applyFont="1" applyBorder="1" applyAlignment="1">
      <alignment horizontal="left"/>
      <protection/>
    </xf>
    <xf numFmtId="0" fontId="0" fillId="0" borderId="10" xfId="67" applyFont="1" applyBorder="1">
      <alignment/>
      <protection/>
    </xf>
    <xf numFmtId="2" fontId="0" fillId="0" borderId="10" xfId="67" applyNumberFormat="1" applyFont="1" applyFill="1" applyBorder="1" applyAlignment="1">
      <alignment/>
      <protection/>
    </xf>
    <xf numFmtId="2" fontId="0" fillId="0" borderId="10" xfId="69" applyNumberFormat="1" applyFont="1" applyFill="1" applyBorder="1" applyAlignment="1">
      <alignment/>
      <protection/>
    </xf>
    <xf numFmtId="0" fontId="33" fillId="0" borderId="10" xfId="69" applyFont="1" applyBorder="1" applyAlignment="1">
      <alignment horizontal="center"/>
      <protection/>
    </xf>
    <xf numFmtId="0" fontId="42" fillId="0" borderId="10" xfId="67" applyFont="1" applyBorder="1">
      <alignment/>
      <protection/>
    </xf>
    <xf numFmtId="2" fontId="42" fillId="0" borderId="10" xfId="67" applyNumberFormat="1" applyFont="1" applyFill="1" applyBorder="1" applyAlignment="1">
      <alignment/>
      <protection/>
    </xf>
    <xf numFmtId="2" fontId="0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2" fontId="0" fillId="25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2" fontId="0" fillId="0" borderId="10" xfId="68" applyNumberFormat="1" applyFont="1" applyBorder="1" applyAlignment="1">
      <alignment/>
      <protection/>
    </xf>
    <xf numFmtId="2" fontId="0" fillId="4" borderId="10" xfId="68" applyNumberFormat="1" applyFont="1" applyFill="1" applyBorder="1" applyAlignment="1">
      <alignment/>
      <protection/>
    </xf>
    <xf numFmtId="2" fontId="50" fillId="0" borderId="10" xfId="0" applyNumberFormat="1" applyFont="1" applyFill="1" applyBorder="1" applyAlignment="1">
      <alignment wrapText="1"/>
    </xf>
    <xf numFmtId="2" fontId="49" fillId="0" borderId="10" xfId="0" applyNumberFormat="1" applyFont="1" applyFill="1" applyBorder="1" applyAlignment="1">
      <alignment wrapText="1"/>
    </xf>
    <xf numFmtId="2" fontId="49" fillId="4" borderId="10" xfId="0" applyNumberFormat="1" applyFont="1" applyFill="1" applyBorder="1" applyAlignment="1">
      <alignment wrapText="1"/>
    </xf>
    <xf numFmtId="0" fontId="49" fillId="4" borderId="10" xfId="0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2" fontId="0" fillId="4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9" fillId="26" borderId="2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49" fillId="26" borderId="22" xfId="0" applyNumberFormat="1" applyFont="1" applyFill="1" applyBorder="1" applyAlignment="1">
      <alignment wrapText="1"/>
    </xf>
    <xf numFmtId="0" fontId="49" fillId="26" borderId="22" xfId="0" applyNumberFormat="1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 vertical="center" textRotation="90" wrapText="1"/>
    </xf>
    <xf numFmtId="0" fontId="0" fillId="24" borderId="17" xfId="0" applyFont="1" applyFill="1" applyBorder="1" applyAlignment="1">
      <alignment horizontal="center" vertical="center" textRotation="90" wrapText="1"/>
    </xf>
    <xf numFmtId="16" fontId="2" fillId="0" borderId="19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 textRotation="90" wrapText="1"/>
    </xf>
    <xf numFmtId="0" fontId="49" fillId="26" borderId="23" xfId="0" applyNumberFormat="1" applyFont="1" applyFill="1" applyBorder="1" applyAlignment="1">
      <alignment horizontal="left" vertical="center" wrapText="1"/>
    </xf>
    <xf numFmtId="0" fontId="49" fillId="26" borderId="23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horizontal="right" vertical="top"/>
    </xf>
    <xf numFmtId="2" fontId="0" fillId="25" borderId="10" xfId="58" applyNumberFormat="1" applyFont="1" applyFill="1" applyBorder="1" applyAlignment="1">
      <alignment/>
      <protection/>
    </xf>
    <xf numFmtId="2" fontId="0" fillId="25" borderId="10" xfId="60" applyNumberFormat="1" applyFont="1" applyFill="1" applyBorder="1" applyAlignment="1">
      <alignment/>
      <protection/>
    </xf>
    <xf numFmtId="2" fontId="0" fillId="25" borderId="10" xfId="57" applyNumberFormat="1" applyFont="1" applyFill="1" applyBorder="1" applyAlignment="1">
      <alignment/>
      <protection/>
    </xf>
    <xf numFmtId="4" fontId="2" fillId="0" borderId="0" xfId="0" applyNumberFormat="1" applyFont="1" applyAlignment="1">
      <alignment horizontal="center"/>
    </xf>
    <xf numFmtId="0" fontId="0" fillId="24" borderId="17" xfId="0" applyFont="1" applyFill="1" applyBorder="1" applyAlignment="1">
      <alignment horizontal="center" vertical="center" textRotation="90" wrapText="1"/>
    </xf>
    <xf numFmtId="0" fontId="0" fillId="24" borderId="13" xfId="0" applyFont="1" applyFill="1" applyBorder="1" applyAlignment="1">
      <alignment horizontal="center" vertical="center" textRotation="90" wrapText="1"/>
    </xf>
    <xf numFmtId="0" fontId="0" fillId="24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27" fillId="0" borderId="0" xfId="0" applyFont="1" applyAlignment="1">
      <alignment wrapText="1"/>
    </xf>
    <xf numFmtId="0" fontId="0" fillId="0" borderId="19" xfId="66" applyFont="1" applyBorder="1" applyAlignment="1">
      <alignment horizontal="right" vertical="center" wrapText="1" indent="3"/>
      <protection/>
    </xf>
    <xf numFmtId="0" fontId="0" fillId="0" borderId="16" xfId="66" applyFont="1" applyBorder="1" applyAlignment="1">
      <alignment horizontal="right" vertical="center" wrapText="1" indent="3"/>
      <protection/>
    </xf>
    <xf numFmtId="0" fontId="33" fillId="4" borderId="19" xfId="66" applyFont="1" applyFill="1" applyBorder="1" applyAlignment="1">
      <alignment horizontal="right" vertical="center" wrapText="1" indent="3"/>
      <protection/>
    </xf>
    <xf numFmtId="0" fontId="33" fillId="4" borderId="16" xfId="66" applyFont="1" applyFill="1" applyBorder="1" applyAlignment="1">
      <alignment horizontal="right" vertical="center" wrapText="1" indent="3"/>
      <protection/>
    </xf>
    <xf numFmtId="0" fontId="36" fillId="25" borderId="19" xfId="66" applyFont="1" applyFill="1" applyBorder="1" applyAlignment="1">
      <alignment horizontal="right" vertical="center" wrapText="1" indent="3"/>
      <protection/>
    </xf>
    <xf numFmtId="0" fontId="36" fillId="25" borderId="16" xfId="66" applyFont="1" applyFill="1" applyBorder="1" applyAlignment="1">
      <alignment horizontal="right" vertical="center" wrapText="1" indent="3"/>
      <protection/>
    </xf>
    <xf numFmtId="0" fontId="33" fillId="0" borderId="19" xfId="66" applyFont="1" applyBorder="1" applyAlignment="1">
      <alignment horizontal="right" vertical="center" wrapText="1" indent="3"/>
      <protection/>
    </xf>
    <xf numFmtId="0" fontId="33" fillId="0" borderId="16" xfId="66" applyFont="1" applyBorder="1" applyAlignment="1">
      <alignment horizontal="right" vertical="center" wrapText="1" indent="3"/>
      <protection/>
    </xf>
    <xf numFmtId="0" fontId="0" fillId="0" borderId="19" xfId="71" applyFont="1" applyBorder="1" applyAlignment="1">
      <alignment horizontal="right" vertical="center" wrapText="1"/>
      <protection/>
    </xf>
    <xf numFmtId="0" fontId="0" fillId="0" borderId="16" xfId="71" applyFont="1" applyBorder="1" applyAlignment="1">
      <alignment horizontal="right" vertical="center" wrapText="1"/>
      <protection/>
    </xf>
    <xf numFmtId="0" fontId="2" fillId="0" borderId="0" xfId="0" applyFont="1" applyAlignment="1">
      <alignment horizontal="center"/>
    </xf>
    <xf numFmtId="0" fontId="0" fillId="24" borderId="17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right"/>
    </xf>
    <xf numFmtId="2" fontId="2" fillId="4" borderId="16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textRotation="90" wrapText="1"/>
    </xf>
    <xf numFmtId="0" fontId="0" fillId="24" borderId="13" xfId="0" applyFont="1" applyFill="1" applyBorder="1" applyAlignment="1">
      <alignment horizontal="center" vertical="center" textRotation="90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 6" xfId="61"/>
    <cellStyle name="Normal_Sheet1" xfId="62"/>
    <cellStyle name="Normal_Tāme" xfId="63"/>
    <cellStyle name="Note" xfId="64"/>
    <cellStyle name="Output" xfId="65"/>
    <cellStyle name="Parastais_pielikums2" xfId="66"/>
    <cellStyle name="Parastais_Tame" xfId="67"/>
    <cellStyle name="Parastais_Tame_1_T_Dzelzava_KN" xfId="68"/>
    <cellStyle name="Parastais_Tame_Fasāde_Policija" xfId="69"/>
    <cellStyle name="Percent" xfId="70"/>
    <cellStyle name="Style 1" xfId="71"/>
    <cellStyle name="Title" xfId="72"/>
    <cellStyle name="Total" xfId="73"/>
    <cellStyle name="Valūta_pielikums2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3">
      <selection activeCell="A20" sqref="A20:IV20"/>
    </sheetView>
  </sheetViews>
  <sheetFormatPr defaultColWidth="9.140625" defaultRowHeight="12.75"/>
  <cols>
    <col min="1" max="1" width="4.00390625" style="22" customWidth="1"/>
    <col min="2" max="2" width="16.00390625" style="22" customWidth="1"/>
    <col min="3" max="3" width="50.8515625" style="22" customWidth="1"/>
    <col min="4" max="4" width="16.00390625" style="22" customWidth="1"/>
    <col min="5" max="16384" width="9.140625" style="22" customWidth="1"/>
  </cols>
  <sheetData>
    <row r="1" ht="12.75">
      <c r="C1" s="22" t="s">
        <v>17</v>
      </c>
    </row>
    <row r="2" ht="24.75" customHeight="1"/>
    <row r="3" spans="3:4" ht="12.75">
      <c r="C3" s="23" t="s">
        <v>18</v>
      </c>
      <c r="D3" s="24" t="s">
        <v>19</v>
      </c>
    </row>
    <row r="4" spans="3:4" ht="24.75" customHeight="1">
      <c r="C4" s="25" t="s">
        <v>1</v>
      </c>
      <c r="D4" s="24"/>
    </row>
    <row r="5" spans="1:8" ht="24.75" customHeight="1">
      <c r="A5" s="26"/>
      <c r="B5" s="26"/>
      <c r="C5" s="27" t="s">
        <v>29</v>
      </c>
      <c r="G5" s="28"/>
      <c r="H5" s="28"/>
    </row>
    <row r="6" spans="1:8" ht="15">
      <c r="A6" s="29"/>
      <c r="B6" s="30"/>
      <c r="C6" s="31"/>
      <c r="D6" s="32"/>
      <c r="G6" s="28"/>
      <c r="H6" s="33"/>
    </row>
    <row r="7" spans="1:4" ht="14.25">
      <c r="A7" s="29"/>
      <c r="B7" s="30"/>
      <c r="C7" s="30"/>
      <c r="D7" s="34"/>
    </row>
    <row r="8" spans="2:4" ht="14.25">
      <c r="B8" s="35" t="s">
        <v>58</v>
      </c>
      <c r="C8" s="36"/>
      <c r="D8" s="34"/>
    </row>
    <row r="9" spans="2:4" ht="29.25" customHeight="1">
      <c r="B9" s="244" t="s">
        <v>57</v>
      </c>
      <c r="C9" s="244"/>
      <c r="D9" s="244"/>
    </row>
    <row r="10" spans="2:4" ht="14.25">
      <c r="B10" s="93" t="s">
        <v>56</v>
      </c>
      <c r="C10" s="34"/>
      <c r="D10" s="34"/>
    </row>
    <row r="11" spans="2:4" ht="14.25">
      <c r="B11" s="93"/>
      <c r="C11" s="36"/>
      <c r="D11" s="37"/>
    </row>
    <row r="12" spans="1:4" ht="12.75">
      <c r="A12" s="38"/>
      <c r="D12" s="26"/>
    </row>
    <row r="13" spans="3:4" ht="14.25">
      <c r="C13" s="34"/>
      <c r="D13" s="39"/>
    </row>
    <row r="14" spans="2:7" ht="24.75" customHeight="1">
      <c r="B14" s="40"/>
      <c r="C14" s="41" t="s">
        <v>271</v>
      </c>
      <c r="D14" s="40"/>
      <c r="E14" s="42"/>
      <c r="G14" s="43"/>
    </row>
    <row r="15" spans="2:4" ht="34.5" customHeight="1">
      <c r="B15" s="69" t="s">
        <v>21</v>
      </c>
      <c r="C15" s="70" t="s">
        <v>22</v>
      </c>
      <c r="D15" s="69" t="s">
        <v>71</v>
      </c>
    </row>
    <row r="16" spans="2:4" ht="23.25" customHeight="1">
      <c r="B16" s="44" t="s">
        <v>23</v>
      </c>
      <c r="C16" s="45" t="str">
        <f>'Būvniecības koptāme'!C16</f>
        <v>Barkavas pamatskola</v>
      </c>
      <c r="D16" s="139">
        <f>'Būvniecības koptāme'!D16</f>
        <v>0</v>
      </c>
    </row>
    <row r="17" spans="2:4" ht="23.25" customHeight="1">
      <c r="B17" s="44" t="s">
        <v>24</v>
      </c>
      <c r="C17" s="45"/>
      <c r="D17" s="139"/>
    </row>
    <row r="18" spans="2:4" ht="23.25" customHeight="1">
      <c r="B18" s="44" t="s">
        <v>25</v>
      </c>
      <c r="C18" s="45"/>
      <c r="D18" s="139"/>
    </row>
    <row r="19" spans="2:4" ht="19.5" customHeight="1">
      <c r="B19" s="251" t="s">
        <v>26</v>
      </c>
      <c r="C19" s="252"/>
      <c r="D19" s="140">
        <f>SUM(D16:D18)</f>
        <v>0</v>
      </c>
    </row>
    <row r="20" spans="2:4" ht="19.5" customHeight="1">
      <c r="B20" s="251" t="s">
        <v>26</v>
      </c>
      <c r="C20" s="252"/>
      <c r="D20" s="140">
        <f>SUM(D19:D19)</f>
        <v>0</v>
      </c>
    </row>
    <row r="21" spans="2:4" ht="19.5" customHeight="1">
      <c r="B21" s="245" t="s">
        <v>28</v>
      </c>
      <c r="C21" s="246"/>
      <c r="D21" s="141">
        <f>D20*0.21</f>
        <v>0</v>
      </c>
    </row>
    <row r="22" spans="2:6" ht="19.5" customHeight="1">
      <c r="B22" s="247" t="s">
        <v>26</v>
      </c>
      <c r="C22" s="248"/>
      <c r="D22" s="142">
        <f>SUM(D20:D21)</f>
        <v>0</v>
      </c>
      <c r="E22" s="46"/>
      <c r="F22" s="46"/>
    </row>
    <row r="23" spans="2:4" ht="19.5" customHeight="1">
      <c r="B23" s="143" t="s">
        <v>23</v>
      </c>
      <c r="C23" s="144" t="s">
        <v>264</v>
      </c>
      <c r="D23" s="145"/>
    </row>
    <row r="24" spans="2:4" ht="19.5" customHeight="1">
      <c r="B24" s="143" t="s">
        <v>24</v>
      </c>
      <c r="C24" s="144" t="s">
        <v>265</v>
      </c>
      <c r="D24" s="145"/>
    </row>
    <row r="25" spans="2:4" ht="19.5" customHeight="1">
      <c r="B25" s="247" t="s">
        <v>26</v>
      </c>
      <c r="C25" s="248"/>
      <c r="D25" s="142">
        <f>SUM(D23:D24)</f>
        <v>0</v>
      </c>
    </row>
    <row r="26" spans="2:4" ht="19.5" customHeight="1">
      <c r="B26" s="245" t="s">
        <v>28</v>
      </c>
      <c r="C26" s="246"/>
      <c r="D26" s="141">
        <f>D25*0.21</f>
        <v>0</v>
      </c>
    </row>
    <row r="27" spans="2:4" ht="19.5" customHeight="1">
      <c r="B27" s="247" t="s">
        <v>26</v>
      </c>
      <c r="C27" s="248"/>
      <c r="D27" s="142">
        <f>SUM(D25:D26)</f>
        <v>0</v>
      </c>
    </row>
    <row r="28" spans="2:4" ht="19.5" customHeight="1">
      <c r="B28" s="146"/>
      <c r="C28" s="147"/>
      <c r="D28" s="148"/>
    </row>
    <row r="29" spans="2:6" ht="19.5" customHeight="1">
      <c r="B29" s="249" t="s">
        <v>27</v>
      </c>
      <c r="C29" s="250"/>
      <c r="D29" s="149">
        <f>D22+D27</f>
        <v>0</v>
      </c>
      <c r="E29" s="46"/>
      <c r="F29" s="46"/>
    </row>
    <row r="30" ht="12.75">
      <c r="B30" s="47"/>
    </row>
    <row r="31" spans="2:4" ht="12.75">
      <c r="B31" s="48"/>
      <c r="C31" s="49"/>
      <c r="D31" s="50"/>
    </row>
    <row r="32" spans="3:4" ht="12.75">
      <c r="C32" s="51"/>
      <c r="D32" s="52"/>
    </row>
    <row r="33" ht="12.75">
      <c r="C33" s="220" t="s">
        <v>272</v>
      </c>
    </row>
    <row r="34" ht="12.75">
      <c r="C34" s="53"/>
    </row>
    <row r="35" ht="12.75">
      <c r="C35" s="54" t="s">
        <v>273</v>
      </c>
    </row>
    <row r="36" spans="3:4" ht="12.75">
      <c r="C36"/>
      <c r="D36" s="52"/>
    </row>
    <row r="37" ht="12.75">
      <c r="D37" s="52"/>
    </row>
  </sheetData>
  <sheetProtection/>
  <mergeCells count="9">
    <mergeCell ref="B9:D9"/>
    <mergeCell ref="B26:C26"/>
    <mergeCell ref="B27:C27"/>
    <mergeCell ref="B29:C29"/>
    <mergeCell ref="B25:C25"/>
    <mergeCell ref="B19:C19"/>
    <mergeCell ref="B21:C21"/>
    <mergeCell ref="B22:C22"/>
    <mergeCell ref="B20:C20"/>
  </mergeCells>
  <printOptions/>
  <pageMargins left="1.4566929133858268" right="0.15748031496062992" top="0.7874015748031497" bottom="0.3937007874015748" header="0" footer="0"/>
  <pageSetup firstPageNumber="2" useFirstPageNumber="1" horizontalDpi="600" verticalDpi="600" orientation="portrait" paperSize="9" scale="90" r:id="rId2"/>
  <headerFooter alignWithMargins="0">
    <oddHeader>&amp;L&amp;"Arial,Полужирный"&amp;12T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3">
      <selection activeCell="B17" sqref="B17:B18"/>
    </sheetView>
  </sheetViews>
  <sheetFormatPr defaultColWidth="9.140625" defaultRowHeight="12.75"/>
  <cols>
    <col min="1" max="1" width="4.00390625" style="22" customWidth="1"/>
    <col min="2" max="2" width="16.00390625" style="22" customWidth="1"/>
    <col min="3" max="3" width="50.8515625" style="22" customWidth="1"/>
    <col min="4" max="4" width="16.00390625" style="22" customWidth="1"/>
    <col min="5" max="16384" width="9.140625" style="22" customWidth="1"/>
  </cols>
  <sheetData>
    <row r="1" ht="12.75">
      <c r="C1" s="22" t="s">
        <v>17</v>
      </c>
    </row>
    <row r="2" ht="24.75" customHeight="1"/>
    <row r="3" spans="3:4" ht="12.75">
      <c r="C3" s="23" t="s">
        <v>18</v>
      </c>
      <c r="D3" s="24" t="s">
        <v>19</v>
      </c>
    </row>
    <row r="4" spans="3:4" ht="24.75" customHeight="1">
      <c r="C4" s="25" t="s">
        <v>1</v>
      </c>
      <c r="D4" s="24"/>
    </row>
    <row r="5" spans="1:8" ht="24.75" customHeight="1">
      <c r="A5" s="26"/>
      <c r="B5" s="26"/>
      <c r="C5" s="27" t="s">
        <v>20</v>
      </c>
      <c r="G5" s="28"/>
      <c r="H5" s="28"/>
    </row>
    <row r="6" spans="1:8" ht="15">
      <c r="A6" s="29"/>
      <c r="B6" s="30"/>
      <c r="C6" s="31"/>
      <c r="D6" s="32"/>
      <c r="G6" s="28"/>
      <c r="H6" s="33"/>
    </row>
    <row r="7" spans="1:4" ht="14.25">
      <c r="A7" s="29"/>
      <c r="B7" s="30"/>
      <c r="C7" s="30"/>
      <c r="D7" s="34"/>
    </row>
    <row r="8" spans="2:4" ht="14.25">
      <c r="B8" s="35" t="s">
        <v>58</v>
      </c>
      <c r="C8" s="36"/>
      <c r="D8" s="34"/>
    </row>
    <row r="9" spans="2:4" ht="28.5" customHeight="1">
      <c r="B9" s="244" t="s">
        <v>57</v>
      </c>
      <c r="C9" s="244"/>
      <c r="D9" s="244"/>
    </row>
    <row r="10" spans="2:4" ht="14.25">
      <c r="B10" s="93" t="s">
        <v>56</v>
      </c>
      <c r="C10" s="34"/>
      <c r="D10" s="34"/>
    </row>
    <row r="11" spans="2:4" ht="14.25">
      <c r="B11" s="93"/>
      <c r="C11" s="36"/>
      <c r="D11" s="37"/>
    </row>
    <row r="12" spans="1:4" ht="12.75">
      <c r="A12" s="38"/>
      <c r="D12" s="26"/>
    </row>
    <row r="13" spans="3:4" ht="14.25">
      <c r="C13" s="34"/>
      <c r="D13" s="39"/>
    </row>
    <row r="14" spans="2:7" ht="24.75" customHeight="1">
      <c r="B14" s="40"/>
      <c r="C14" s="41" t="s">
        <v>255</v>
      </c>
      <c r="D14" s="40"/>
      <c r="E14" s="42"/>
      <c r="G14" s="43"/>
    </row>
    <row r="15" spans="2:4" ht="34.5" customHeight="1">
      <c r="B15" s="69" t="s">
        <v>21</v>
      </c>
      <c r="C15" s="70" t="s">
        <v>22</v>
      </c>
      <c r="D15" s="69" t="s">
        <v>71</v>
      </c>
    </row>
    <row r="16" spans="2:4" ht="25.5" customHeight="1">
      <c r="B16" s="44" t="s">
        <v>23</v>
      </c>
      <c r="C16" s="45" t="s">
        <v>61</v>
      </c>
      <c r="D16" s="139">
        <f>Kopsavilkums!C21</f>
        <v>0</v>
      </c>
    </row>
    <row r="17" spans="2:4" ht="25.5" customHeight="1">
      <c r="B17" s="44" t="s">
        <v>24</v>
      </c>
      <c r="C17" s="45"/>
      <c r="D17" s="139"/>
    </row>
    <row r="18" spans="2:4" ht="25.5" customHeight="1">
      <c r="B18" s="44" t="s">
        <v>25</v>
      </c>
      <c r="C18" s="45"/>
      <c r="D18" s="141"/>
    </row>
    <row r="19" spans="2:4" ht="25.5" customHeight="1">
      <c r="B19" s="251" t="s">
        <v>26</v>
      </c>
      <c r="C19" s="252"/>
      <c r="D19" s="140">
        <f>SUM(D16:D18)</f>
        <v>0</v>
      </c>
    </row>
    <row r="20" spans="2:4" ht="25.5" customHeight="1">
      <c r="B20" s="253" t="s">
        <v>274</v>
      </c>
      <c r="C20" s="254"/>
      <c r="D20" s="141">
        <f>D19*0.02</f>
        <v>0</v>
      </c>
    </row>
    <row r="21" spans="2:4" ht="25.5" customHeight="1">
      <c r="B21" s="251" t="s">
        <v>26</v>
      </c>
      <c r="C21" s="252"/>
      <c r="D21" s="140">
        <f>SUM(D19:D20)</f>
        <v>0</v>
      </c>
    </row>
    <row r="22" spans="2:4" ht="25.5" customHeight="1">
      <c r="B22" s="245" t="s">
        <v>28</v>
      </c>
      <c r="C22" s="246"/>
      <c r="D22" s="141">
        <f>D21*0.21</f>
        <v>0</v>
      </c>
    </row>
    <row r="23" spans="2:5" ht="25.5" customHeight="1">
      <c r="B23" s="247" t="s">
        <v>26</v>
      </c>
      <c r="C23" s="248"/>
      <c r="D23" s="142">
        <f>SUM(D21:D22)</f>
        <v>0</v>
      </c>
      <c r="E23" s="46"/>
    </row>
    <row r="24" ht="12.75">
      <c r="B24" s="47"/>
    </row>
    <row r="25" spans="2:4" ht="12.75">
      <c r="B25" s="48"/>
      <c r="C25" s="49"/>
      <c r="D25" s="50"/>
    </row>
    <row r="26" spans="3:4" ht="12.75">
      <c r="C26" s="51"/>
      <c r="D26" s="52"/>
    </row>
    <row r="27" ht="12.75">
      <c r="C27" s="220" t="s">
        <v>275</v>
      </c>
    </row>
    <row r="28" ht="12.75">
      <c r="C28" s="53"/>
    </row>
    <row r="29" ht="12.75">
      <c r="C29" s="54" t="s">
        <v>276</v>
      </c>
    </row>
    <row r="30" spans="3:4" ht="12.75">
      <c r="C30"/>
      <c r="D30" s="52"/>
    </row>
    <row r="31" ht="12.75">
      <c r="D31" s="52"/>
    </row>
  </sheetData>
  <sheetProtection/>
  <mergeCells count="6">
    <mergeCell ref="B9:D9"/>
    <mergeCell ref="B19:C19"/>
    <mergeCell ref="B22:C22"/>
    <mergeCell ref="B23:C23"/>
    <mergeCell ref="B20:C20"/>
    <mergeCell ref="B21:C21"/>
  </mergeCells>
  <printOptions/>
  <pageMargins left="1.4566929133858268" right="0.15748031496062992" top="0.7874015748031497" bottom="0.3937007874015748" header="0" footer="0"/>
  <pageSetup firstPageNumber="2" useFirstPageNumber="1" horizontalDpi="600" verticalDpi="600" orientation="portrait" paperSize="9" scale="90" r:id="rId2"/>
  <headerFooter alignWithMargins="0">
    <oddHeader>&amp;L&amp;"Arial,Полужирный"&amp;14T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28125" style="0" customWidth="1"/>
    <col min="2" max="2" width="57.140625" style="0" customWidth="1"/>
    <col min="3" max="3" width="15.28125" style="0" bestFit="1" customWidth="1"/>
    <col min="4" max="7" width="11.7109375" style="0" customWidth="1"/>
  </cols>
  <sheetData>
    <row r="1" spans="1:13" ht="20.2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11" s="7" customFormat="1" ht="12.75">
      <c r="A3" s="5" t="s">
        <v>58</v>
      </c>
      <c r="H3" s="95"/>
      <c r="I3" s="95"/>
      <c r="J3" s="255"/>
      <c r="K3" s="255"/>
    </row>
    <row r="4" spans="1:15" ht="12.75">
      <c r="A4" s="7" t="s">
        <v>57</v>
      </c>
      <c r="B4" s="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7" t="s">
        <v>56</v>
      </c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>
      <c r="A6" s="7" t="s">
        <v>319</v>
      </c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5"/>
      <c r="B7" s="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2:15" ht="12.75">
      <c r="B8" s="17" t="s">
        <v>70</v>
      </c>
      <c r="C8" s="134">
        <f>C21</f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3" ht="12.75">
      <c r="B9" s="18" t="s">
        <v>14</v>
      </c>
      <c r="C9" s="150">
        <f>G17</f>
        <v>0</v>
      </c>
    </row>
    <row r="10" ht="12.75">
      <c r="B10" s="18"/>
    </row>
    <row r="11" spans="1:7" ht="12.75">
      <c r="A11" s="256" t="s">
        <v>4</v>
      </c>
      <c r="B11" s="256" t="s">
        <v>15</v>
      </c>
      <c r="C11" s="258" t="s">
        <v>69</v>
      </c>
      <c r="D11" s="260" t="s">
        <v>16</v>
      </c>
      <c r="E11" s="261"/>
      <c r="F11" s="261"/>
      <c r="G11" s="262"/>
    </row>
    <row r="12" spans="1:7" ht="34.5" customHeight="1">
      <c r="A12" s="257"/>
      <c r="B12" s="257"/>
      <c r="C12" s="259"/>
      <c r="D12" s="68" t="s">
        <v>67</v>
      </c>
      <c r="E12" s="68" t="s">
        <v>64</v>
      </c>
      <c r="F12" s="68" t="s">
        <v>65</v>
      </c>
      <c r="G12" s="68" t="s">
        <v>9</v>
      </c>
    </row>
    <row r="13" spans="1:7" ht="12.75">
      <c r="A13" s="2">
        <v>1</v>
      </c>
      <c r="B13" s="153" t="str">
        <f>'Lokālā tāme Nr.1'!A8</f>
        <v>ELEKTROINSTALĀCIJAS UN LED APGAISMOJUMA IZBŪVE</v>
      </c>
      <c r="C13" s="130">
        <f>'Lokālā tāme Nr.1'!P74</f>
        <v>0</v>
      </c>
      <c r="D13" s="130">
        <f>'Lokālā tāme Nr.1'!M74</f>
        <v>0</v>
      </c>
      <c r="E13" s="130">
        <f>'Lokālā tāme Nr.1'!N74</f>
        <v>0</v>
      </c>
      <c r="F13" s="130">
        <f>'Lokālā tāme Nr.1'!O74</f>
        <v>0</v>
      </c>
      <c r="G13" s="131">
        <f>'Lokālā tāme Nr.1'!L74</f>
        <v>0</v>
      </c>
    </row>
    <row r="14" spans="1:7" ht="12.75">
      <c r="A14" s="2">
        <v>2</v>
      </c>
      <c r="B14" s="153" t="str">
        <f>'Lokālā tāme Nr.2'!A8</f>
        <v>VISPĀRCELTNIECISKIE DARBI</v>
      </c>
      <c r="C14" s="130">
        <f>'Lokālā tāme Nr.3'!P58</f>
        <v>0</v>
      </c>
      <c r="D14" s="130">
        <f>'Lokālā tāme Nr.3'!M58</f>
        <v>0</v>
      </c>
      <c r="E14" s="130">
        <f>'Lokālā tāme Nr.3'!N58</f>
        <v>0</v>
      </c>
      <c r="F14" s="130">
        <f>'Lokālā tāme Nr.3'!O58</f>
        <v>0</v>
      </c>
      <c r="G14" s="131">
        <f>'Lokālā tāme Nr.3'!L58</f>
        <v>0</v>
      </c>
    </row>
    <row r="15" spans="1:7" ht="12.75">
      <c r="A15" s="2">
        <v>3</v>
      </c>
      <c r="B15" s="153" t="str">
        <f>'Lokālā tāme Nr.3'!A8</f>
        <v>APKURE</v>
      </c>
      <c r="C15" s="130"/>
      <c r="D15" s="130"/>
      <c r="E15" s="130"/>
      <c r="F15" s="130"/>
      <c r="G15" s="131"/>
    </row>
    <row r="16" spans="1:7" ht="12.75">
      <c r="A16" s="2"/>
      <c r="B16" s="153"/>
      <c r="C16" s="130"/>
      <c r="D16" s="130"/>
      <c r="E16" s="130"/>
      <c r="F16" s="130"/>
      <c r="G16" s="131"/>
    </row>
    <row r="17" spans="1:7" ht="12.75">
      <c r="A17" s="263" t="s">
        <v>11</v>
      </c>
      <c r="B17" s="264"/>
      <c r="C17" s="132">
        <f>SUM(C13:C16)</f>
        <v>0</v>
      </c>
      <c r="D17" s="132">
        <f>SUM(D13:D16)</f>
        <v>0</v>
      </c>
      <c r="E17" s="132">
        <f>SUM(E13:E16)</f>
        <v>0</v>
      </c>
      <c r="F17" s="132">
        <f>SUM(F13:F16)</f>
        <v>0</v>
      </c>
      <c r="G17" s="133">
        <f>SUM(G13:G16)</f>
        <v>0</v>
      </c>
    </row>
    <row r="18" spans="1:7" ht="12.75">
      <c r="A18" s="267" t="s">
        <v>269</v>
      </c>
      <c r="B18" s="267"/>
      <c r="C18" s="130">
        <f>C17*0.05</f>
        <v>0</v>
      </c>
      <c r="D18" s="19"/>
      <c r="E18" s="19"/>
      <c r="F18" s="19"/>
      <c r="G18" s="19"/>
    </row>
    <row r="19" spans="1:7" ht="12.75">
      <c r="A19" s="267" t="s">
        <v>270</v>
      </c>
      <c r="B19" s="267"/>
      <c r="C19" s="130">
        <f>C17*0.05</f>
        <v>0</v>
      </c>
      <c r="D19" s="19"/>
      <c r="E19" s="19"/>
      <c r="F19" s="19"/>
      <c r="G19" s="19"/>
    </row>
    <row r="20" spans="1:7" ht="12.75">
      <c r="A20" s="267" t="s">
        <v>50</v>
      </c>
      <c r="B20" s="267"/>
      <c r="C20" s="130">
        <f>D17*0.2359</f>
        <v>0</v>
      </c>
      <c r="D20" s="19"/>
      <c r="E20" s="19"/>
      <c r="F20" s="19"/>
      <c r="G20" s="129"/>
    </row>
    <row r="21" spans="1:7" ht="12.75">
      <c r="A21" s="266" t="s">
        <v>11</v>
      </c>
      <c r="B21" s="266"/>
      <c r="C21" s="135">
        <f>SUM(C17:C20)</f>
        <v>0</v>
      </c>
      <c r="D21" s="19"/>
      <c r="E21" s="19"/>
      <c r="F21" s="19"/>
      <c r="G21" s="19"/>
    </row>
    <row r="22" spans="1:7" ht="12.75">
      <c r="A22" s="265"/>
      <c r="B22" s="265"/>
      <c r="C22" s="20"/>
      <c r="D22" s="19"/>
      <c r="E22" s="19"/>
      <c r="F22" s="19"/>
      <c r="G22" s="19"/>
    </row>
    <row r="23" spans="1:7" ht="12.75">
      <c r="A23" s="19"/>
      <c r="B23" s="19"/>
      <c r="C23" s="19"/>
      <c r="D23" s="19"/>
      <c r="E23" s="19"/>
      <c r="F23" s="19"/>
      <c r="G23" s="19"/>
    </row>
    <row r="24" spans="1:7" ht="12.75">
      <c r="A24" s="19"/>
      <c r="B24" s="19" t="s">
        <v>300</v>
      </c>
      <c r="C24" s="19"/>
      <c r="D24" s="19"/>
      <c r="E24" s="19"/>
      <c r="F24" s="19"/>
      <c r="G24" s="19"/>
    </row>
    <row r="26" ht="12.75">
      <c r="B26" t="s">
        <v>299</v>
      </c>
    </row>
    <row r="29" ht="15.75">
      <c r="B29" s="21"/>
    </row>
    <row r="30" ht="15.75">
      <c r="B30" s="21"/>
    </row>
    <row r="31" ht="15.75">
      <c r="B31" s="21"/>
    </row>
  </sheetData>
  <sheetProtection/>
  <mergeCells count="11">
    <mergeCell ref="A17:B17"/>
    <mergeCell ref="A22:B22"/>
    <mergeCell ref="A21:B21"/>
    <mergeCell ref="A18:B18"/>
    <mergeCell ref="A19:B19"/>
    <mergeCell ref="A20:B20"/>
    <mergeCell ref="J3:K3"/>
    <mergeCell ref="A11:A12"/>
    <mergeCell ref="B11:B12"/>
    <mergeCell ref="C11:C12"/>
    <mergeCell ref="D11:G11"/>
  </mergeCells>
  <printOptions/>
  <pageMargins left="0.7874015748031497" right="0.7874015748031497" top="0.984251968503937" bottom="0.7874015748031497" header="0" footer="0"/>
  <pageSetup horizontalDpi="600" verticalDpi="600" orientation="landscape" paperSize="9" r:id="rId1"/>
  <headerFooter alignWithMargins="0">
    <oddHeader>&amp;L&amp;"Arial,Полужирный"&amp;14T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Q137"/>
  <sheetViews>
    <sheetView zoomScale="93" zoomScaleNormal="93" zoomScalePageLayoutView="0" workbookViewId="0" topLeftCell="A1">
      <selection activeCell="A5" sqref="A5"/>
    </sheetView>
  </sheetViews>
  <sheetFormatPr defaultColWidth="9.140625" defaultRowHeight="12.75"/>
  <cols>
    <col min="1" max="2" width="6.421875" style="18" customWidth="1"/>
    <col min="3" max="3" width="40.140625" style="0" customWidth="1"/>
    <col min="4" max="4" width="6.57421875" style="0" customWidth="1"/>
    <col min="5" max="5" width="8.421875" style="0" customWidth="1"/>
    <col min="6" max="6" width="6.421875" style="0" bestFit="1" customWidth="1"/>
    <col min="7" max="7" width="8.28125" style="0" bestFit="1" customWidth="1"/>
    <col min="8" max="8" width="6.7109375" style="0" customWidth="1"/>
    <col min="9" max="9" width="7.57421875" style="0" bestFit="1" customWidth="1"/>
    <col min="10" max="10" width="5.8515625" style="0" bestFit="1" customWidth="1"/>
    <col min="11" max="11" width="6.8515625" style="0" bestFit="1" customWidth="1"/>
    <col min="12" max="12" width="8.421875" style="0" customWidth="1"/>
    <col min="13" max="13" width="9.57421875" style="0" bestFit="1" customWidth="1"/>
    <col min="14" max="14" width="9.421875" style="0" customWidth="1"/>
    <col min="15" max="15" width="8.7109375" style="0" customWidth="1"/>
    <col min="16" max="16" width="9.57421875" style="0" bestFit="1" customWidth="1"/>
  </cols>
  <sheetData>
    <row r="2" spans="1:5" ht="12.75">
      <c r="A2" s="5" t="s">
        <v>59</v>
      </c>
      <c r="B2" s="5"/>
      <c r="C2" s="5"/>
      <c r="D2" s="5"/>
      <c r="E2" s="5"/>
    </row>
    <row r="3" spans="1:5" ht="12.75">
      <c r="A3" s="7" t="s">
        <v>57</v>
      </c>
      <c r="B3" s="7"/>
      <c r="C3" s="7"/>
      <c r="D3" s="7"/>
      <c r="E3" s="7"/>
    </row>
    <row r="4" spans="1:5" ht="12.75">
      <c r="A4" s="7" t="s">
        <v>56</v>
      </c>
      <c r="B4" s="7"/>
      <c r="C4" s="7"/>
      <c r="D4" s="7"/>
      <c r="E4" s="7"/>
    </row>
    <row r="5" spans="1:5" ht="12.75">
      <c r="A5" s="7" t="s">
        <v>319</v>
      </c>
      <c r="B5" s="7"/>
      <c r="C5" s="7"/>
      <c r="D5" s="7"/>
      <c r="E5" s="7"/>
    </row>
    <row r="6" spans="1:5" ht="12.75">
      <c r="A6" s="7"/>
      <c r="B6" s="7"/>
      <c r="C6" s="7"/>
      <c r="D6" s="7"/>
      <c r="E6" s="7"/>
    </row>
    <row r="7" spans="1:16" ht="20.25">
      <c r="A7" s="268" t="s">
        <v>72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</row>
    <row r="8" spans="1:16" ht="18">
      <c r="A8" s="269" t="s">
        <v>317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</row>
    <row r="9" spans="1:16" s="3" customFormat="1" ht="12.75">
      <c r="A9" s="97"/>
      <c r="B9" s="97"/>
      <c r="C9" s="7"/>
      <c r="D9" s="9"/>
      <c r="E9" s="9"/>
      <c r="L9" s="11" t="s">
        <v>10</v>
      </c>
      <c r="N9" s="238">
        <f>P74</f>
        <v>0</v>
      </c>
      <c r="O9" s="238"/>
      <c r="P9" s="7" t="s">
        <v>268</v>
      </c>
    </row>
    <row r="10" spans="1:16" ht="12.75">
      <c r="A10" s="17"/>
      <c r="B10" s="17"/>
      <c r="C10" s="5"/>
      <c r="D10" s="5"/>
      <c r="E10" s="5"/>
      <c r="L10" s="5"/>
      <c r="M10" s="5"/>
      <c r="N10" s="5"/>
      <c r="O10" s="5"/>
      <c r="P10" s="5"/>
    </row>
    <row r="11" spans="1:16" ht="12.75">
      <c r="A11" s="17"/>
      <c r="B11" s="17"/>
      <c r="C11" s="5"/>
      <c r="D11" s="5"/>
      <c r="E11" s="5"/>
      <c r="L11" s="19" t="s">
        <v>295</v>
      </c>
      <c r="M11" s="5"/>
      <c r="N11" s="98"/>
      <c r="O11" s="98"/>
      <c r="P11" s="98"/>
    </row>
    <row r="12" spans="1:16" ht="12.75" customHeight="1">
      <c r="A12" s="239" t="s">
        <v>4</v>
      </c>
      <c r="B12" s="228"/>
      <c r="C12" s="271" t="s">
        <v>31</v>
      </c>
      <c r="D12" s="241" t="s">
        <v>7</v>
      </c>
      <c r="E12" s="270" t="s">
        <v>2</v>
      </c>
      <c r="F12" s="273" t="s">
        <v>5</v>
      </c>
      <c r="G12" s="274"/>
      <c r="H12" s="274"/>
      <c r="I12" s="274"/>
      <c r="J12" s="274"/>
      <c r="K12" s="275"/>
      <c r="L12" s="273" t="s">
        <v>8</v>
      </c>
      <c r="M12" s="274"/>
      <c r="N12" s="274"/>
      <c r="O12" s="274"/>
      <c r="P12" s="274"/>
    </row>
    <row r="13" spans="1:16" ht="78.75" customHeight="1">
      <c r="A13" s="240"/>
      <c r="B13" s="231" t="s">
        <v>301</v>
      </c>
      <c r="C13" s="272"/>
      <c r="D13" s="241"/>
      <c r="E13" s="270"/>
      <c r="F13" s="101" t="s">
        <v>6</v>
      </c>
      <c r="G13" s="99" t="s">
        <v>62</v>
      </c>
      <c r="H13" s="99" t="s">
        <v>63</v>
      </c>
      <c r="I13" s="99" t="s">
        <v>64</v>
      </c>
      <c r="J13" s="99" t="s">
        <v>65</v>
      </c>
      <c r="K13" s="100" t="s">
        <v>66</v>
      </c>
      <c r="L13" s="101" t="s">
        <v>9</v>
      </c>
      <c r="M13" s="99" t="s">
        <v>67</v>
      </c>
      <c r="N13" s="99" t="s">
        <v>64</v>
      </c>
      <c r="O13" s="99" t="s">
        <v>65</v>
      </c>
      <c r="P13" s="99" t="s">
        <v>68</v>
      </c>
    </row>
    <row r="14" spans="1:16" ht="12.75">
      <c r="A14" s="102">
        <v>1</v>
      </c>
      <c r="B14" s="102">
        <v>2</v>
      </c>
      <c r="C14" s="102">
        <v>3</v>
      </c>
      <c r="D14" s="102">
        <v>4</v>
      </c>
      <c r="E14" s="102">
        <v>5</v>
      </c>
      <c r="F14" s="102">
        <v>6</v>
      </c>
      <c r="G14" s="102">
        <v>7</v>
      </c>
      <c r="H14" s="102">
        <v>8</v>
      </c>
      <c r="I14" s="102">
        <v>9</v>
      </c>
      <c r="J14" s="102">
        <v>10</v>
      </c>
      <c r="K14" s="102">
        <v>11</v>
      </c>
      <c r="L14" s="102">
        <v>12</v>
      </c>
      <c r="M14" s="102">
        <v>13</v>
      </c>
      <c r="N14" s="102">
        <v>14</v>
      </c>
      <c r="O14" s="102">
        <v>15</v>
      </c>
      <c r="P14" s="102">
        <v>16</v>
      </c>
    </row>
    <row r="15" spans="1:16" s="108" customFormat="1" ht="12.75">
      <c r="A15" s="167" t="s">
        <v>34</v>
      </c>
      <c r="B15" s="230"/>
      <c r="C15" s="157" t="s">
        <v>0</v>
      </c>
      <c r="D15" s="103"/>
      <c r="E15" s="104"/>
      <c r="F15" s="105"/>
      <c r="G15" s="105"/>
      <c r="H15" s="55"/>
      <c r="I15" s="105"/>
      <c r="J15" s="105"/>
      <c r="K15" s="106"/>
      <c r="L15" s="106"/>
      <c r="M15" s="107"/>
      <c r="N15" s="106"/>
      <c r="O15" s="106"/>
      <c r="P15" s="106"/>
    </row>
    <row r="16" spans="1:16" s="108" customFormat="1" ht="25.5">
      <c r="A16" s="168" t="s">
        <v>132</v>
      </c>
      <c r="B16" s="168"/>
      <c r="C16" s="159" t="s">
        <v>73</v>
      </c>
      <c r="D16" s="160" t="s">
        <v>32</v>
      </c>
      <c r="E16" s="137">
        <v>1</v>
      </c>
      <c r="F16" s="211"/>
      <c r="G16" s="212"/>
      <c r="H16" s="213"/>
      <c r="I16" s="212"/>
      <c r="J16" s="212"/>
      <c r="K16" s="56"/>
      <c r="L16" s="89"/>
      <c r="M16" s="57"/>
      <c r="N16" s="58"/>
      <c r="O16" s="58"/>
      <c r="P16" s="59"/>
    </row>
    <row r="17" spans="1:16" s="108" customFormat="1" ht="25.5">
      <c r="A17" s="168" t="s">
        <v>133</v>
      </c>
      <c r="B17" s="168"/>
      <c r="C17" s="136" t="s">
        <v>74</v>
      </c>
      <c r="D17" s="160" t="s">
        <v>32</v>
      </c>
      <c r="E17" s="137">
        <v>1</v>
      </c>
      <c r="F17" s="211"/>
      <c r="G17" s="212"/>
      <c r="H17" s="214"/>
      <c r="I17" s="215"/>
      <c r="J17" s="212"/>
      <c r="K17" s="56"/>
      <c r="L17" s="89"/>
      <c r="M17" s="57"/>
      <c r="N17" s="58"/>
      <c r="O17" s="58"/>
      <c r="P17" s="59"/>
    </row>
    <row r="18" spans="1:16" s="108" customFormat="1" ht="12.75">
      <c r="A18" s="168" t="s">
        <v>134</v>
      </c>
      <c r="B18" s="168"/>
      <c r="C18" s="138" t="s">
        <v>75</v>
      </c>
      <c r="D18" s="160" t="s">
        <v>32</v>
      </c>
      <c r="E18" s="137">
        <v>1</v>
      </c>
      <c r="F18" s="211"/>
      <c r="G18" s="212"/>
      <c r="H18" s="214"/>
      <c r="I18" s="212"/>
      <c r="J18" s="212"/>
      <c r="K18" s="56"/>
      <c r="L18" s="89"/>
      <c r="M18" s="57"/>
      <c r="N18" s="58"/>
      <c r="O18" s="58"/>
      <c r="P18" s="59"/>
    </row>
    <row r="19" spans="1:16" s="108" customFormat="1" ht="12.75">
      <c r="A19" s="168" t="s">
        <v>135</v>
      </c>
      <c r="B19" s="168"/>
      <c r="C19" s="138" t="s">
        <v>76</v>
      </c>
      <c r="D19" s="160" t="s">
        <v>32</v>
      </c>
      <c r="E19" s="137">
        <v>1</v>
      </c>
      <c r="F19" s="211"/>
      <c r="G19" s="212"/>
      <c r="H19" s="216"/>
      <c r="I19" s="217"/>
      <c r="J19" s="212"/>
      <c r="K19" s="56"/>
      <c r="L19" s="89"/>
      <c r="M19" s="57"/>
      <c r="N19" s="58"/>
      <c r="O19" s="58"/>
      <c r="P19" s="59"/>
    </row>
    <row r="20" spans="1:16" s="108" customFormat="1" ht="12.75">
      <c r="A20" s="168" t="s">
        <v>136</v>
      </c>
      <c r="B20" s="168"/>
      <c r="C20" s="138" t="s">
        <v>77</v>
      </c>
      <c r="D20" s="160" t="s">
        <v>32</v>
      </c>
      <c r="E20" s="137">
        <v>12</v>
      </c>
      <c r="F20" s="211"/>
      <c r="G20" s="212"/>
      <c r="H20" s="214"/>
      <c r="I20" s="212"/>
      <c r="J20" s="212"/>
      <c r="K20" s="56"/>
      <c r="L20" s="89"/>
      <c r="M20" s="57"/>
      <c r="N20" s="58"/>
      <c r="O20" s="58"/>
      <c r="P20" s="59"/>
    </row>
    <row r="21" spans="1:16" s="108" customFormat="1" ht="12.75">
      <c r="A21" s="168" t="s">
        <v>137</v>
      </c>
      <c r="B21" s="168"/>
      <c r="C21" s="138" t="s">
        <v>78</v>
      </c>
      <c r="D21" s="160" t="s">
        <v>32</v>
      </c>
      <c r="E21" s="137">
        <v>12</v>
      </c>
      <c r="F21" s="211"/>
      <c r="G21" s="212"/>
      <c r="H21" s="214"/>
      <c r="I21" s="215"/>
      <c r="J21" s="212"/>
      <c r="K21" s="56"/>
      <c r="L21" s="89"/>
      <c r="M21" s="57"/>
      <c r="N21" s="58"/>
      <c r="O21" s="58"/>
      <c r="P21" s="59"/>
    </row>
    <row r="22" spans="1:16" s="108" customFormat="1" ht="12.75">
      <c r="A22" s="168" t="s">
        <v>138</v>
      </c>
      <c r="B22" s="168"/>
      <c r="C22" s="138" t="s">
        <v>79</v>
      </c>
      <c r="D22" s="160" t="s">
        <v>32</v>
      </c>
      <c r="E22" s="137">
        <v>36</v>
      </c>
      <c r="F22" s="211"/>
      <c r="G22" s="212"/>
      <c r="H22" s="214"/>
      <c r="I22" s="212"/>
      <c r="J22" s="212"/>
      <c r="K22" s="56"/>
      <c r="L22" s="89"/>
      <c r="M22" s="57"/>
      <c r="N22" s="58"/>
      <c r="O22" s="58"/>
      <c r="P22" s="59"/>
    </row>
    <row r="23" spans="1:16" s="108" customFormat="1" ht="12.75">
      <c r="A23" s="168" t="s">
        <v>139</v>
      </c>
      <c r="B23" s="168"/>
      <c r="C23" s="138" t="s">
        <v>80</v>
      </c>
      <c r="D23" s="160" t="s">
        <v>32</v>
      </c>
      <c r="E23" s="137">
        <v>4</v>
      </c>
      <c r="F23" s="211"/>
      <c r="G23" s="212"/>
      <c r="H23" s="214"/>
      <c r="I23" s="212"/>
      <c r="J23" s="212"/>
      <c r="K23" s="56"/>
      <c r="L23" s="89"/>
      <c r="M23" s="57"/>
      <c r="N23" s="58"/>
      <c r="O23" s="58"/>
      <c r="P23" s="59"/>
    </row>
    <row r="24" spans="1:16" s="108" customFormat="1" ht="12.75">
      <c r="A24" s="168" t="s">
        <v>140</v>
      </c>
      <c r="B24" s="168"/>
      <c r="C24" s="138" t="s">
        <v>81</v>
      </c>
      <c r="D24" s="160" t="s">
        <v>32</v>
      </c>
      <c r="E24" s="137">
        <v>5</v>
      </c>
      <c r="F24" s="211"/>
      <c r="G24" s="212"/>
      <c r="H24" s="214"/>
      <c r="I24" s="212"/>
      <c r="J24" s="212"/>
      <c r="K24" s="56"/>
      <c r="L24" s="89"/>
      <c r="M24" s="57"/>
      <c r="N24" s="58"/>
      <c r="O24" s="58"/>
      <c r="P24" s="59"/>
    </row>
    <row r="25" spans="1:16" s="108" customFormat="1" ht="12.75">
      <c r="A25" s="168" t="s">
        <v>141</v>
      </c>
      <c r="B25" s="168"/>
      <c r="C25" s="138" t="s">
        <v>82</v>
      </c>
      <c r="D25" s="160" t="s">
        <v>32</v>
      </c>
      <c r="E25" s="137">
        <v>6</v>
      </c>
      <c r="F25" s="211"/>
      <c r="G25" s="212"/>
      <c r="H25" s="214"/>
      <c r="I25" s="215"/>
      <c r="J25" s="212"/>
      <c r="K25" s="56"/>
      <c r="L25" s="89"/>
      <c r="M25" s="57"/>
      <c r="N25" s="58"/>
      <c r="O25" s="58"/>
      <c r="P25" s="59"/>
    </row>
    <row r="26" spans="1:16" s="108" customFormat="1" ht="12.75">
      <c r="A26" s="168" t="s">
        <v>142</v>
      </c>
      <c r="B26" s="168"/>
      <c r="C26" s="138" t="s">
        <v>83</v>
      </c>
      <c r="D26" s="160" t="s">
        <v>32</v>
      </c>
      <c r="E26" s="137">
        <v>2</v>
      </c>
      <c r="F26" s="211"/>
      <c r="G26" s="212"/>
      <c r="H26" s="214"/>
      <c r="I26" s="212"/>
      <c r="J26" s="212"/>
      <c r="K26" s="56"/>
      <c r="L26" s="89"/>
      <c r="M26" s="57"/>
      <c r="N26" s="58"/>
      <c r="O26" s="58"/>
      <c r="P26" s="59"/>
    </row>
    <row r="27" spans="1:16" s="108" customFormat="1" ht="12.75">
      <c r="A27" s="168" t="s">
        <v>143</v>
      </c>
      <c r="B27" s="168"/>
      <c r="C27" s="136" t="s">
        <v>84</v>
      </c>
      <c r="D27" s="160" t="s">
        <v>32</v>
      </c>
      <c r="E27" s="137">
        <v>10</v>
      </c>
      <c r="F27" s="211"/>
      <c r="G27" s="212"/>
      <c r="H27" s="214"/>
      <c r="I27" s="212"/>
      <c r="J27" s="212"/>
      <c r="K27" s="56"/>
      <c r="L27" s="89"/>
      <c r="M27" s="57"/>
      <c r="N27" s="58"/>
      <c r="O27" s="58"/>
      <c r="P27" s="59"/>
    </row>
    <row r="28" spans="1:16" s="108" customFormat="1" ht="12.75">
      <c r="A28" s="168" t="s">
        <v>144</v>
      </c>
      <c r="B28" s="168"/>
      <c r="C28" s="136" t="s">
        <v>85</v>
      </c>
      <c r="D28" s="160" t="s">
        <v>32</v>
      </c>
      <c r="E28" s="137">
        <v>5</v>
      </c>
      <c r="F28" s="211"/>
      <c r="G28" s="212"/>
      <c r="H28" s="214"/>
      <c r="I28" s="212"/>
      <c r="J28" s="212"/>
      <c r="K28" s="56"/>
      <c r="L28" s="89"/>
      <c r="M28" s="57"/>
      <c r="N28" s="58"/>
      <c r="O28" s="58"/>
      <c r="P28" s="59"/>
    </row>
    <row r="29" spans="1:16" s="108" customFormat="1" ht="12.75">
      <c r="A29" s="168" t="s">
        <v>145</v>
      </c>
      <c r="B29" s="168"/>
      <c r="C29" s="136" t="s">
        <v>86</v>
      </c>
      <c r="D29" s="160" t="s">
        <v>32</v>
      </c>
      <c r="E29" s="137">
        <v>5</v>
      </c>
      <c r="F29" s="211"/>
      <c r="G29" s="212"/>
      <c r="H29" s="214"/>
      <c r="I29" s="215"/>
      <c r="J29" s="212"/>
      <c r="K29" s="56"/>
      <c r="L29" s="89"/>
      <c r="M29" s="57"/>
      <c r="N29" s="58"/>
      <c r="O29" s="58"/>
      <c r="P29" s="59"/>
    </row>
    <row r="30" spans="1:16" s="108" customFormat="1" ht="12.75">
      <c r="A30" s="168" t="s">
        <v>146</v>
      </c>
      <c r="B30" s="168"/>
      <c r="C30" s="136" t="s">
        <v>87</v>
      </c>
      <c r="D30" s="161" t="s">
        <v>32</v>
      </c>
      <c r="E30" s="137">
        <v>12</v>
      </c>
      <c r="F30" s="211"/>
      <c r="G30" s="212"/>
      <c r="H30" s="214"/>
      <c r="I30" s="212"/>
      <c r="J30" s="212"/>
      <c r="K30" s="56"/>
      <c r="L30" s="89"/>
      <c r="M30" s="57"/>
      <c r="N30" s="58"/>
      <c r="O30" s="58"/>
      <c r="P30" s="59"/>
    </row>
    <row r="31" spans="1:16" s="108" customFormat="1" ht="12.75">
      <c r="A31" s="168" t="s">
        <v>147</v>
      </c>
      <c r="B31" s="168"/>
      <c r="C31" s="136" t="s">
        <v>88</v>
      </c>
      <c r="D31" s="161" t="s">
        <v>32</v>
      </c>
      <c r="E31" s="137">
        <v>6</v>
      </c>
      <c r="F31" s="211"/>
      <c r="G31" s="212"/>
      <c r="H31" s="214"/>
      <c r="I31" s="212"/>
      <c r="J31" s="212"/>
      <c r="K31" s="56"/>
      <c r="L31" s="89"/>
      <c r="M31" s="57"/>
      <c r="N31" s="58"/>
      <c r="O31" s="58"/>
      <c r="P31" s="59"/>
    </row>
    <row r="32" spans="1:16" s="108" customFormat="1" ht="12.75">
      <c r="A32" s="168" t="s">
        <v>148</v>
      </c>
      <c r="B32" s="168"/>
      <c r="C32" s="136" t="s">
        <v>89</v>
      </c>
      <c r="D32" s="161" t="s">
        <v>32</v>
      </c>
      <c r="E32" s="137">
        <v>6</v>
      </c>
      <c r="F32" s="211"/>
      <c r="G32" s="212"/>
      <c r="H32" s="214"/>
      <c r="I32" s="212"/>
      <c r="J32" s="212"/>
      <c r="K32" s="56"/>
      <c r="L32" s="89"/>
      <c r="M32" s="57"/>
      <c r="N32" s="58"/>
      <c r="O32" s="58"/>
      <c r="P32" s="59"/>
    </row>
    <row r="33" spans="1:16" s="108" customFormat="1" ht="12.75">
      <c r="A33" s="168" t="s">
        <v>149</v>
      </c>
      <c r="B33" s="168"/>
      <c r="C33" s="136" t="s">
        <v>90</v>
      </c>
      <c r="D33" s="161" t="s">
        <v>32</v>
      </c>
      <c r="E33" s="137">
        <v>6</v>
      </c>
      <c r="F33" s="211"/>
      <c r="G33" s="212"/>
      <c r="H33" s="214"/>
      <c r="I33" s="215"/>
      <c r="J33" s="212"/>
      <c r="K33" s="56"/>
      <c r="L33" s="89"/>
      <c r="M33" s="57"/>
      <c r="N33" s="58"/>
      <c r="O33" s="58"/>
      <c r="P33" s="59"/>
    </row>
    <row r="34" spans="1:16" s="108" customFormat="1" ht="12.75">
      <c r="A34" s="168" t="s">
        <v>150</v>
      </c>
      <c r="B34" s="168"/>
      <c r="C34" s="136" t="s">
        <v>91</v>
      </c>
      <c r="D34" s="161" t="s">
        <v>32</v>
      </c>
      <c r="E34" s="137">
        <v>60</v>
      </c>
      <c r="F34" s="211"/>
      <c r="G34" s="212"/>
      <c r="H34" s="214"/>
      <c r="I34" s="212"/>
      <c r="J34" s="212"/>
      <c r="K34" s="56"/>
      <c r="L34" s="89"/>
      <c r="M34" s="57"/>
      <c r="N34" s="58"/>
      <c r="O34" s="58"/>
      <c r="P34" s="59"/>
    </row>
    <row r="35" spans="1:16" s="108" customFormat="1" ht="12.75">
      <c r="A35" s="168" t="s">
        <v>151</v>
      </c>
      <c r="B35" s="168"/>
      <c r="C35" s="136" t="s">
        <v>92</v>
      </c>
      <c r="D35" s="161" t="s">
        <v>32</v>
      </c>
      <c r="E35" s="137">
        <v>200</v>
      </c>
      <c r="F35" s="211"/>
      <c r="G35" s="212"/>
      <c r="H35" s="214"/>
      <c r="I35" s="212"/>
      <c r="J35" s="212"/>
      <c r="K35" s="56"/>
      <c r="L35" s="89"/>
      <c r="M35" s="57"/>
      <c r="N35" s="58"/>
      <c r="O35" s="58"/>
      <c r="P35" s="59"/>
    </row>
    <row r="36" spans="1:16" s="108" customFormat="1" ht="12.75">
      <c r="A36" s="168" t="s">
        <v>152</v>
      </c>
      <c r="B36" s="168"/>
      <c r="C36" s="136" t="s">
        <v>92</v>
      </c>
      <c r="D36" s="161" t="s">
        <v>32</v>
      </c>
      <c r="E36" s="137">
        <v>100</v>
      </c>
      <c r="F36" s="211"/>
      <c r="G36" s="212"/>
      <c r="H36" s="214"/>
      <c r="I36" s="212"/>
      <c r="J36" s="212"/>
      <c r="K36" s="56"/>
      <c r="L36" s="89"/>
      <c r="M36" s="57"/>
      <c r="N36" s="58"/>
      <c r="O36" s="58"/>
      <c r="P36" s="59"/>
    </row>
    <row r="37" spans="1:16" s="108" customFormat="1" ht="12.75">
      <c r="A37" s="168" t="s">
        <v>153</v>
      </c>
      <c r="B37" s="168"/>
      <c r="C37" s="136" t="s">
        <v>93</v>
      </c>
      <c r="D37" s="162" t="s">
        <v>43</v>
      </c>
      <c r="E37" s="113">
        <v>140</v>
      </c>
      <c r="F37" s="211"/>
      <c r="G37" s="212"/>
      <c r="H37" s="214"/>
      <c r="I37" s="215"/>
      <c r="J37" s="212"/>
      <c r="K37" s="56"/>
      <c r="L37" s="89"/>
      <c r="M37" s="57"/>
      <c r="N37" s="58"/>
      <c r="O37" s="58"/>
      <c r="P37" s="59"/>
    </row>
    <row r="38" spans="1:16" s="108" customFormat="1" ht="12.75">
      <c r="A38" s="168" t="s">
        <v>154</v>
      </c>
      <c r="B38" s="168"/>
      <c r="C38" s="136" t="s">
        <v>94</v>
      </c>
      <c r="D38" s="162" t="s">
        <v>43</v>
      </c>
      <c r="E38" s="113">
        <v>20</v>
      </c>
      <c r="F38" s="211"/>
      <c r="G38" s="212"/>
      <c r="H38" s="214"/>
      <c r="I38" s="212"/>
      <c r="J38" s="212"/>
      <c r="K38" s="56"/>
      <c r="L38" s="89"/>
      <c r="M38" s="57"/>
      <c r="N38" s="58"/>
      <c r="O38" s="58"/>
      <c r="P38" s="59"/>
    </row>
    <row r="39" spans="1:16" s="108" customFormat="1" ht="12.75">
      <c r="A39" s="168" t="s">
        <v>155</v>
      </c>
      <c r="B39" s="168"/>
      <c r="C39" s="136" t="s">
        <v>95</v>
      </c>
      <c r="D39" s="162" t="s">
        <v>43</v>
      </c>
      <c r="E39" s="113">
        <v>700</v>
      </c>
      <c r="F39" s="211"/>
      <c r="G39" s="212"/>
      <c r="H39" s="213"/>
      <c r="I39" s="212"/>
      <c r="J39" s="212"/>
      <c r="K39" s="56"/>
      <c r="L39" s="89"/>
      <c r="M39" s="57"/>
      <c r="N39" s="58"/>
      <c r="O39" s="58"/>
      <c r="P39" s="59"/>
    </row>
    <row r="40" spans="1:16" s="108" customFormat="1" ht="12.75">
      <c r="A40" s="168" t="s">
        <v>156</v>
      </c>
      <c r="B40" s="168"/>
      <c r="C40" s="136" t="s">
        <v>96</v>
      </c>
      <c r="D40" s="162" t="s">
        <v>43</v>
      </c>
      <c r="E40" s="113">
        <v>800</v>
      </c>
      <c r="F40" s="211"/>
      <c r="G40" s="212"/>
      <c r="H40" s="214"/>
      <c r="I40" s="212"/>
      <c r="J40" s="212"/>
      <c r="K40" s="56"/>
      <c r="L40" s="89"/>
      <c r="M40" s="57"/>
      <c r="N40" s="58"/>
      <c r="O40" s="58"/>
      <c r="P40" s="59"/>
    </row>
    <row r="41" spans="1:16" s="108" customFormat="1" ht="12.75">
      <c r="A41" s="168" t="s">
        <v>157</v>
      </c>
      <c r="B41" s="168"/>
      <c r="C41" s="136" t="s">
        <v>97</v>
      </c>
      <c r="D41" s="162" t="s">
        <v>43</v>
      </c>
      <c r="E41" s="113">
        <v>300</v>
      </c>
      <c r="F41" s="211"/>
      <c r="G41" s="212"/>
      <c r="H41" s="214"/>
      <c r="I41" s="212"/>
      <c r="J41" s="212"/>
      <c r="K41" s="56"/>
      <c r="L41" s="89"/>
      <c r="M41" s="57"/>
      <c r="N41" s="58"/>
      <c r="O41" s="58"/>
      <c r="P41" s="59"/>
    </row>
    <row r="42" spans="1:16" s="108" customFormat="1" ht="12.75">
      <c r="A42" s="168" t="s">
        <v>158</v>
      </c>
      <c r="B42" s="168"/>
      <c r="C42" s="136" t="s">
        <v>98</v>
      </c>
      <c r="D42" s="162" t="s">
        <v>43</v>
      </c>
      <c r="E42" s="113">
        <v>300</v>
      </c>
      <c r="F42" s="211"/>
      <c r="G42" s="212"/>
      <c r="H42" s="214"/>
      <c r="I42" s="215"/>
      <c r="J42" s="212"/>
      <c r="K42" s="56"/>
      <c r="L42" s="89"/>
      <c r="M42" s="57"/>
      <c r="N42" s="58"/>
      <c r="O42" s="58"/>
      <c r="P42" s="59"/>
    </row>
    <row r="43" spans="1:16" s="108" customFormat="1" ht="12.75">
      <c r="A43" s="168" t="s">
        <v>159</v>
      </c>
      <c r="B43" s="168"/>
      <c r="C43" s="170" t="s">
        <v>99</v>
      </c>
      <c r="D43" s="162" t="s">
        <v>43</v>
      </c>
      <c r="E43" s="113">
        <v>100</v>
      </c>
      <c r="F43" s="211"/>
      <c r="G43" s="212"/>
      <c r="H43" s="214"/>
      <c r="I43" s="212"/>
      <c r="J43" s="212"/>
      <c r="K43" s="56"/>
      <c r="L43" s="89"/>
      <c r="M43" s="57"/>
      <c r="N43" s="58"/>
      <c r="O43" s="58"/>
      <c r="P43" s="59"/>
    </row>
    <row r="44" spans="1:16" s="108" customFormat="1" ht="12.75">
      <c r="A44" s="168" t="s">
        <v>160</v>
      </c>
      <c r="B44" s="168"/>
      <c r="C44" s="136" t="s">
        <v>100</v>
      </c>
      <c r="D44" s="162" t="s">
        <v>32</v>
      </c>
      <c r="E44" s="113">
        <v>2</v>
      </c>
      <c r="F44" s="211"/>
      <c r="G44" s="212"/>
      <c r="H44" s="214"/>
      <c r="I44" s="212"/>
      <c r="J44" s="212"/>
      <c r="K44" s="56"/>
      <c r="L44" s="89"/>
      <c r="M44" s="57"/>
      <c r="N44" s="58"/>
      <c r="O44" s="58"/>
      <c r="P44" s="59"/>
    </row>
    <row r="45" spans="1:16" s="108" customFormat="1" ht="12.75">
      <c r="A45" s="168" t="s">
        <v>161</v>
      </c>
      <c r="B45" s="168"/>
      <c r="C45" s="136" t="s">
        <v>101</v>
      </c>
      <c r="D45" s="161" t="s">
        <v>32</v>
      </c>
      <c r="E45" s="137">
        <v>26</v>
      </c>
      <c r="F45" s="211"/>
      <c r="G45" s="212"/>
      <c r="H45" s="214"/>
      <c r="I45" s="212"/>
      <c r="J45" s="212"/>
      <c r="K45" s="56"/>
      <c r="L45" s="89"/>
      <c r="M45" s="57"/>
      <c r="N45" s="58"/>
      <c r="O45" s="58"/>
      <c r="P45" s="59"/>
    </row>
    <row r="46" spans="1:16" s="108" customFormat="1" ht="12.75">
      <c r="A46" s="168" t="s">
        <v>162</v>
      </c>
      <c r="B46" s="168"/>
      <c r="C46" s="136" t="s">
        <v>102</v>
      </c>
      <c r="D46" s="161" t="s">
        <v>32</v>
      </c>
      <c r="E46" s="137">
        <v>14</v>
      </c>
      <c r="F46" s="211"/>
      <c r="G46" s="212"/>
      <c r="H46" s="214"/>
      <c r="I46" s="215"/>
      <c r="J46" s="212"/>
      <c r="K46" s="56"/>
      <c r="L46" s="89"/>
      <c r="M46" s="57"/>
      <c r="N46" s="58"/>
      <c r="O46" s="58"/>
      <c r="P46" s="59"/>
    </row>
    <row r="47" spans="1:16" s="108" customFormat="1" ht="12.75">
      <c r="A47" s="168" t="s">
        <v>163</v>
      </c>
      <c r="B47" s="168"/>
      <c r="C47" s="136" t="s">
        <v>103</v>
      </c>
      <c r="D47" s="161" t="s">
        <v>32</v>
      </c>
      <c r="E47" s="137">
        <v>4</v>
      </c>
      <c r="F47" s="211"/>
      <c r="G47" s="212"/>
      <c r="H47" s="214"/>
      <c r="I47" s="215"/>
      <c r="J47" s="212"/>
      <c r="K47" s="56"/>
      <c r="L47" s="89"/>
      <c r="M47" s="57"/>
      <c r="N47" s="58"/>
      <c r="O47" s="58"/>
      <c r="P47" s="59"/>
    </row>
    <row r="48" spans="1:16" s="108" customFormat="1" ht="12.75">
      <c r="A48" s="168" t="s">
        <v>164</v>
      </c>
      <c r="B48" s="168"/>
      <c r="C48" s="136" t="s">
        <v>104</v>
      </c>
      <c r="D48" s="161" t="s">
        <v>32</v>
      </c>
      <c r="E48" s="137">
        <v>6</v>
      </c>
      <c r="F48" s="211"/>
      <c r="G48" s="212"/>
      <c r="H48" s="214"/>
      <c r="I48" s="212"/>
      <c r="J48" s="212"/>
      <c r="K48" s="56"/>
      <c r="L48" s="89"/>
      <c r="M48" s="57"/>
      <c r="N48" s="58"/>
      <c r="O48" s="58"/>
      <c r="P48" s="59"/>
    </row>
    <row r="49" spans="1:16" s="108" customFormat="1" ht="12.75">
      <c r="A49" s="168" t="s">
        <v>165</v>
      </c>
      <c r="B49" s="168"/>
      <c r="C49" s="136" t="s">
        <v>105</v>
      </c>
      <c r="D49" s="161" t="s">
        <v>32</v>
      </c>
      <c r="E49" s="137">
        <v>70</v>
      </c>
      <c r="F49" s="211"/>
      <c r="G49" s="212"/>
      <c r="H49" s="214"/>
      <c r="I49" s="212"/>
      <c r="J49" s="212"/>
      <c r="K49" s="56"/>
      <c r="L49" s="89"/>
      <c r="M49" s="57"/>
      <c r="N49" s="58"/>
      <c r="O49" s="58"/>
      <c r="P49" s="59"/>
    </row>
    <row r="50" spans="1:16" s="108" customFormat="1" ht="12.75">
      <c r="A50" s="168" t="s">
        <v>166</v>
      </c>
      <c r="B50" s="168"/>
      <c r="C50" s="136" t="s">
        <v>106</v>
      </c>
      <c r="D50" s="161" t="s">
        <v>32</v>
      </c>
      <c r="E50" s="137">
        <v>10</v>
      </c>
      <c r="F50" s="211"/>
      <c r="G50" s="212"/>
      <c r="H50" s="214"/>
      <c r="I50" s="212"/>
      <c r="J50" s="212"/>
      <c r="K50" s="56"/>
      <c r="L50" s="89"/>
      <c r="M50" s="57"/>
      <c r="N50" s="58"/>
      <c r="O50" s="58"/>
      <c r="P50" s="59"/>
    </row>
    <row r="51" spans="1:16" s="108" customFormat="1" ht="12.75">
      <c r="A51" s="168" t="s">
        <v>167</v>
      </c>
      <c r="B51" s="168"/>
      <c r="C51" s="164" t="s">
        <v>107</v>
      </c>
      <c r="D51" s="163" t="s">
        <v>32</v>
      </c>
      <c r="E51" s="113">
        <v>10</v>
      </c>
      <c r="F51" s="211"/>
      <c r="G51" s="212"/>
      <c r="H51" s="214"/>
      <c r="I51" s="212"/>
      <c r="J51" s="212"/>
      <c r="K51" s="56"/>
      <c r="L51" s="89"/>
      <c r="M51" s="57"/>
      <c r="N51" s="58"/>
      <c r="O51" s="58"/>
      <c r="P51" s="59"/>
    </row>
    <row r="52" spans="1:16" s="108" customFormat="1" ht="12.75">
      <c r="A52" s="168" t="s">
        <v>168</v>
      </c>
      <c r="B52" s="168"/>
      <c r="C52" s="164" t="s">
        <v>108</v>
      </c>
      <c r="D52" s="163" t="s">
        <v>32</v>
      </c>
      <c r="E52" s="113">
        <v>1</v>
      </c>
      <c r="F52" s="211"/>
      <c r="G52" s="212"/>
      <c r="H52" s="214"/>
      <c r="I52" s="212"/>
      <c r="J52" s="212"/>
      <c r="K52" s="56"/>
      <c r="L52" s="89"/>
      <c r="M52" s="57"/>
      <c r="N52" s="58"/>
      <c r="O52" s="58"/>
      <c r="P52" s="59"/>
    </row>
    <row r="53" spans="1:16" s="108" customFormat="1" ht="12.75">
      <c r="A53" s="168" t="s">
        <v>169</v>
      </c>
      <c r="B53" s="168"/>
      <c r="C53" s="164" t="s">
        <v>109</v>
      </c>
      <c r="D53" s="163" t="s">
        <v>32</v>
      </c>
      <c r="E53" s="113">
        <v>1</v>
      </c>
      <c r="F53" s="211"/>
      <c r="G53" s="212"/>
      <c r="H53" s="214"/>
      <c r="I53" s="212"/>
      <c r="J53" s="212"/>
      <c r="K53" s="56"/>
      <c r="L53" s="89"/>
      <c r="M53" s="57"/>
      <c r="N53" s="58"/>
      <c r="O53" s="58"/>
      <c r="P53" s="59"/>
    </row>
    <row r="54" spans="1:16" s="108" customFormat="1" ht="12.75">
      <c r="A54" s="168" t="s">
        <v>170</v>
      </c>
      <c r="B54" s="168"/>
      <c r="C54" s="164" t="s">
        <v>110</v>
      </c>
      <c r="D54" s="163" t="s">
        <v>32</v>
      </c>
      <c r="E54" s="113">
        <v>1</v>
      </c>
      <c r="F54" s="211"/>
      <c r="G54" s="212"/>
      <c r="H54" s="214"/>
      <c r="I54" s="212"/>
      <c r="J54" s="212"/>
      <c r="K54" s="56"/>
      <c r="L54" s="89"/>
      <c r="M54" s="57"/>
      <c r="N54" s="58"/>
      <c r="O54" s="58"/>
      <c r="P54" s="59"/>
    </row>
    <row r="55" spans="1:16" s="108" customFormat="1" ht="12.75">
      <c r="A55" s="168" t="s">
        <v>171</v>
      </c>
      <c r="B55" s="168"/>
      <c r="C55" s="164" t="s">
        <v>111</v>
      </c>
      <c r="D55" s="163" t="s">
        <v>43</v>
      </c>
      <c r="E55" s="113">
        <v>760</v>
      </c>
      <c r="F55" s="211"/>
      <c r="G55" s="212"/>
      <c r="H55" s="214"/>
      <c r="I55" s="212"/>
      <c r="J55" s="212"/>
      <c r="K55" s="56"/>
      <c r="L55" s="89"/>
      <c r="M55" s="57"/>
      <c r="N55" s="58"/>
      <c r="O55" s="58"/>
      <c r="P55" s="59"/>
    </row>
    <row r="56" spans="1:16" s="108" customFormat="1" ht="12.75">
      <c r="A56" s="168" t="s">
        <v>172</v>
      </c>
      <c r="B56" s="168"/>
      <c r="C56" s="164" t="s">
        <v>112</v>
      </c>
      <c r="D56" s="163" t="s">
        <v>267</v>
      </c>
      <c r="E56" s="113">
        <v>1</v>
      </c>
      <c r="F56" s="211"/>
      <c r="G56" s="212"/>
      <c r="H56" s="214"/>
      <c r="I56" s="212"/>
      <c r="J56" s="212"/>
      <c r="K56" s="56"/>
      <c r="L56" s="89"/>
      <c r="M56" s="57"/>
      <c r="N56" s="58"/>
      <c r="O56" s="58"/>
      <c r="P56" s="59"/>
    </row>
    <row r="57" spans="1:16" s="108" customFormat="1" ht="12.75">
      <c r="A57" s="168" t="s">
        <v>302</v>
      </c>
      <c r="B57" s="168"/>
      <c r="C57" s="242" t="s">
        <v>303</v>
      </c>
      <c r="D57" s="161"/>
      <c r="E57" s="137"/>
      <c r="F57" s="211"/>
      <c r="G57" s="212"/>
      <c r="H57" s="214"/>
      <c r="I57" s="212"/>
      <c r="J57" s="212"/>
      <c r="K57" s="56"/>
      <c r="L57" s="89"/>
      <c r="M57" s="57"/>
      <c r="N57" s="58"/>
      <c r="O57" s="58"/>
      <c r="P57" s="59"/>
    </row>
    <row r="58" spans="1:16" s="108" customFormat="1" ht="12.75">
      <c r="A58" s="168" t="s">
        <v>304</v>
      </c>
      <c r="B58" s="168"/>
      <c r="C58" s="232" t="s">
        <v>277</v>
      </c>
      <c r="D58" s="221" t="s">
        <v>278</v>
      </c>
      <c r="E58" s="137">
        <v>1</v>
      </c>
      <c r="F58" s="211"/>
      <c r="G58" s="212"/>
      <c r="H58" s="214"/>
      <c r="I58" s="212"/>
      <c r="J58" s="212"/>
      <c r="K58" s="56"/>
      <c r="L58" s="89"/>
      <c r="M58" s="57"/>
      <c r="N58" s="58"/>
      <c r="O58" s="58"/>
      <c r="P58" s="59"/>
    </row>
    <row r="59" spans="1:16" s="108" customFormat="1" ht="12.75">
      <c r="A59" s="168" t="s">
        <v>305</v>
      </c>
      <c r="B59" s="168"/>
      <c r="C59" s="232" t="s">
        <v>279</v>
      </c>
      <c r="D59" s="221" t="s">
        <v>278</v>
      </c>
      <c r="E59" s="137">
        <v>1</v>
      </c>
      <c r="F59" s="211"/>
      <c r="G59" s="212"/>
      <c r="H59" s="214"/>
      <c r="I59" s="212"/>
      <c r="J59" s="212"/>
      <c r="K59" s="56"/>
      <c r="L59" s="89"/>
      <c r="M59" s="57"/>
      <c r="N59" s="58"/>
      <c r="O59" s="58"/>
      <c r="P59" s="59"/>
    </row>
    <row r="60" spans="1:16" s="108" customFormat="1" ht="12.75">
      <c r="A60" s="168" t="s">
        <v>306</v>
      </c>
      <c r="B60" s="168"/>
      <c r="C60" s="233" t="s">
        <v>280</v>
      </c>
      <c r="D60" s="221" t="s">
        <v>278</v>
      </c>
      <c r="E60" s="137">
        <v>1</v>
      </c>
      <c r="F60" s="211"/>
      <c r="G60" s="212"/>
      <c r="H60" s="214"/>
      <c r="I60" s="212"/>
      <c r="J60" s="212"/>
      <c r="K60" s="56"/>
      <c r="L60" s="89"/>
      <c r="M60" s="57"/>
      <c r="N60" s="58"/>
      <c r="O60" s="58"/>
      <c r="P60" s="59"/>
    </row>
    <row r="61" spans="1:16" s="108" customFormat="1" ht="12.75">
      <c r="A61" s="168" t="s">
        <v>307</v>
      </c>
      <c r="B61" s="168"/>
      <c r="C61" s="233" t="s">
        <v>281</v>
      </c>
      <c r="D61" s="221" t="s">
        <v>278</v>
      </c>
      <c r="E61" s="137">
        <v>1</v>
      </c>
      <c r="F61" s="211"/>
      <c r="G61" s="212"/>
      <c r="H61" s="214"/>
      <c r="I61" s="212"/>
      <c r="J61" s="212"/>
      <c r="K61" s="56"/>
      <c r="L61" s="89"/>
      <c r="M61" s="57"/>
      <c r="N61" s="58"/>
      <c r="O61" s="58"/>
      <c r="P61" s="59"/>
    </row>
    <row r="62" spans="1:16" s="108" customFormat="1" ht="12.75">
      <c r="A62" s="168" t="s">
        <v>308</v>
      </c>
      <c r="B62" s="168"/>
      <c r="C62" s="233" t="s">
        <v>282</v>
      </c>
      <c r="D62" s="221" t="s">
        <v>278</v>
      </c>
      <c r="E62" s="137">
        <v>12</v>
      </c>
      <c r="F62" s="211"/>
      <c r="G62" s="212"/>
      <c r="H62" s="214"/>
      <c r="I62" s="212"/>
      <c r="J62" s="212"/>
      <c r="K62" s="56"/>
      <c r="L62" s="89"/>
      <c r="M62" s="57"/>
      <c r="N62" s="58"/>
      <c r="O62" s="58"/>
      <c r="P62" s="59"/>
    </row>
    <row r="63" spans="1:16" s="108" customFormat="1" ht="12.75">
      <c r="A63" s="168" t="s">
        <v>309</v>
      </c>
      <c r="B63" s="243"/>
      <c r="C63" s="233" t="s">
        <v>283</v>
      </c>
      <c r="D63" s="221" t="s">
        <v>278</v>
      </c>
      <c r="E63" s="137">
        <v>12</v>
      </c>
      <c r="F63" s="211"/>
      <c r="G63" s="212"/>
      <c r="H63" s="214"/>
      <c r="I63" s="215"/>
      <c r="J63" s="212"/>
      <c r="K63" s="56"/>
      <c r="L63" s="89"/>
      <c r="M63" s="57"/>
      <c r="N63" s="58"/>
      <c r="O63" s="58"/>
      <c r="P63" s="59"/>
    </row>
    <row r="64" spans="1:16" s="108" customFormat="1" ht="12.75">
      <c r="A64" s="168" t="s">
        <v>310</v>
      </c>
      <c r="B64" s="243"/>
      <c r="C64" s="233" t="s">
        <v>284</v>
      </c>
      <c r="D64" s="221" t="s">
        <v>278</v>
      </c>
      <c r="E64" s="137">
        <v>36</v>
      </c>
      <c r="F64" s="211"/>
      <c r="G64" s="212"/>
      <c r="H64" s="214"/>
      <c r="I64" s="212"/>
      <c r="J64" s="212"/>
      <c r="K64" s="56"/>
      <c r="L64" s="89"/>
      <c r="M64" s="57"/>
      <c r="N64" s="58"/>
      <c r="O64" s="58"/>
      <c r="P64" s="59"/>
    </row>
    <row r="65" spans="1:16" s="108" customFormat="1" ht="14.25" customHeight="1">
      <c r="A65" s="168" t="s">
        <v>311</v>
      </c>
      <c r="B65" s="243"/>
      <c r="C65" s="233" t="s">
        <v>285</v>
      </c>
      <c r="D65" s="221" t="s">
        <v>286</v>
      </c>
      <c r="E65" s="137">
        <v>4</v>
      </c>
      <c r="F65" s="211"/>
      <c r="G65" s="212"/>
      <c r="H65" s="214"/>
      <c r="I65" s="212"/>
      <c r="J65" s="212"/>
      <c r="K65" s="56"/>
      <c r="L65" s="89"/>
      <c r="M65" s="57"/>
      <c r="N65" s="58"/>
      <c r="O65" s="58"/>
      <c r="P65" s="59"/>
    </row>
    <row r="66" spans="1:16" s="108" customFormat="1" ht="14.25" customHeight="1">
      <c r="A66" s="168" t="s">
        <v>312</v>
      </c>
      <c r="B66" s="243"/>
      <c r="C66" s="222" t="s">
        <v>287</v>
      </c>
      <c r="D66" s="223" t="s">
        <v>32</v>
      </c>
      <c r="E66" s="137">
        <v>5</v>
      </c>
      <c r="F66" s="211"/>
      <c r="G66" s="212"/>
      <c r="H66" s="214"/>
      <c r="I66" s="212"/>
      <c r="J66" s="212"/>
      <c r="K66" s="56"/>
      <c r="L66" s="89"/>
      <c r="M66" s="57"/>
      <c r="N66" s="58"/>
      <c r="O66" s="58"/>
      <c r="P66" s="59"/>
    </row>
    <row r="67" spans="1:16" s="108" customFormat="1" ht="14.25" customHeight="1">
      <c r="A67" s="168" t="s">
        <v>313</v>
      </c>
      <c r="B67" s="243"/>
      <c r="C67" s="224" t="s">
        <v>288</v>
      </c>
      <c r="D67" s="225" t="s">
        <v>43</v>
      </c>
      <c r="E67" s="137">
        <v>6</v>
      </c>
      <c r="F67" s="211"/>
      <c r="G67" s="212"/>
      <c r="H67" s="214"/>
      <c r="I67" s="212"/>
      <c r="J67" s="212"/>
      <c r="K67" s="56"/>
      <c r="L67" s="89"/>
      <c r="M67" s="57"/>
      <c r="N67" s="58"/>
      <c r="O67" s="58"/>
      <c r="P67" s="59"/>
    </row>
    <row r="68" spans="1:16" s="108" customFormat="1" ht="12.75">
      <c r="A68" s="168" t="s">
        <v>314</v>
      </c>
      <c r="B68" s="243"/>
      <c r="C68" s="224" t="s">
        <v>289</v>
      </c>
      <c r="D68" s="225" t="s">
        <v>43</v>
      </c>
      <c r="E68" s="137">
        <v>2</v>
      </c>
      <c r="F68" s="211"/>
      <c r="G68" s="212"/>
      <c r="H68" s="214"/>
      <c r="I68" s="212"/>
      <c r="J68" s="212"/>
      <c r="K68" s="56"/>
      <c r="L68" s="89"/>
      <c r="M68" s="57"/>
      <c r="N68" s="58"/>
      <c r="O68" s="58"/>
      <c r="P68" s="59"/>
    </row>
    <row r="69" spans="1:17" ht="12.75">
      <c r="A69" s="168" t="s">
        <v>315</v>
      </c>
      <c r="B69" s="4"/>
      <c r="C69" s="224" t="s">
        <v>290</v>
      </c>
      <c r="D69" s="225" t="s">
        <v>286</v>
      </c>
      <c r="E69" s="137">
        <v>10</v>
      </c>
      <c r="F69" s="211"/>
      <c r="G69" s="212"/>
      <c r="H69" s="165"/>
      <c r="I69" s="166"/>
      <c r="J69" s="212"/>
      <c r="K69" s="56"/>
      <c r="L69" s="89"/>
      <c r="M69" s="57"/>
      <c r="N69" s="58"/>
      <c r="O69" s="58"/>
      <c r="P69" s="59"/>
      <c r="Q69" s="108"/>
    </row>
    <row r="70" spans="1:17" ht="12.75">
      <c r="A70" s="168" t="s">
        <v>316</v>
      </c>
      <c r="B70" s="4"/>
      <c r="C70" s="226" t="s">
        <v>291</v>
      </c>
      <c r="D70" s="227" t="s">
        <v>286</v>
      </c>
      <c r="E70" s="137">
        <v>5</v>
      </c>
      <c r="F70" s="211"/>
      <c r="G70" s="212"/>
      <c r="H70" s="165"/>
      <c r="I70" s="166"/>
      <c r="J70" s="212"/>
      <c r="K70" s="56"/>
      <c r="L70" s="89"/>
      <c r="M70" s="57"/>
      <c r="N70" s="58"/>
      <c r="O70" s="58"/>
      <c r="P70" s="59"/>
      <c r="Q70" s="108"/>
    </row>
    <row r="71" spans="1:16" ht="12.75">
      <c r="A71" s="4"/>
      <c r="B71" s="4"/>
      <c r="C71" s="17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75" t="s">
        <v>12</v>
      </c>
      <c r="D72" s="76"/>
      <c r="E72" s="77"/>
      <c r="F72" s="77"/>
      <c r="G72" s="78"/>
      <c r="H72" s="78"/>
      <c r="I72" s="78"/>
      <c r="J72" s="79"/>
      <c r="K72" s="79"/>
      <c r="L72" s="80">
        <f>SUM(L16:L71)</f>
        <v>0</v>
      </c>
      <c r="M72" s="81">
        <f>SUM(M16:M71)</f>
        <v>0</v>
      </c>
      <c r="N72" s="81">
        <f>SUM(N16:N71)</f>
        <v>0</v>
      </c>
      <c r="O72" s="81">
        <f>SUM(O16:O71)</f>
        <v>0</v>
      </c>
      <c r="P72" s="81">
        <f>SUM(P16:P71)</f>
        <v>0</v>
      </c>
    </row>
    <row r="73" spans="1:16" ht="12.75">
      <c r="A73" s="2"/>
      <c r="B73" s="2"/>
      <c r="C73" s="13" t="s">
        <v>263</v>
      </c>
      <c r="D73" s="60"/>
      <c r="E73" s="61"/>
      <c r="F73" s="61"/>
      <c r="G73" s="62"/>
      <c r="H73" s="62"/>
      <c r="I73" s="62"/>
      <c r="J73" s="63"/>
      <c r="K73" s="56"/>
      <c r="L73" s="64"/>
      <c r="M73" s="65"/>
      <c r="N73" s="14">
        <f>N72*0.03</f>
        <v>0</v>
      </c>
      <c r="O73" s="14"/>
      <c r="P73" s="82">
        <f>SUM(N73:O73)</f>
        <v>0</v>
      </c>
    </row>
    <row r="74" spans="1:16" ht="12.75">
      <c r="A74" s="2"/>
      <c r="B74" s="2"/>
      <c r="C74" s="83" t="s">
        <v>12</v>
      </c>
      <c r="D74" s="84"/>
      <c r="E74" s="85"/>
      <c r="F74" s="85"/>
      <c r="G74" s="86"/>
      <c r="H74" s="86"/>
      <c r="I74" s="86"/>
      <c r="J74" s="87"/>
      <c r="K74" s="87"/>
      <c r="L74" s="128">
        <f>SUM(L72:L73)</f>
        <v>0</v>
      </c>
      <c r="M74" s="66">
        <f>SUM(M72:M73)</f>
        <v>0</v>
      </c>
      <c r="N74" s="66">
        <f>SUM(N72:N73)</f>
        <v>0</v>
      </c>
      <c r="O74" s="66">
        <f>SUM(O72:O73)</f>
        <v>0</v>
      </c>
      <c r="P74" s="66">
        <f>SUM(P72:P73)</f>
        <v>0</v>
      </c>
    </row>
    <row r="75" spans="1:16" ht="12.75">
      <c r="A75" s="2"/>
      <c r="B75" s="2"/>
      <c r="C75" s="83"/>
      <c r="D75" s="84"/>
      <c r="E75" s="85"/>
      <c r="F75" s="85"/>
      <c r="G75" s="86"/>
      <c r="H75" s="86"/>
      <c r="I75" s="86"/>
      <c r="J75" s="87"/>
      <c r="K75" s="87"/>
      <c r="L75" s="128"/>
      <c r="M75" s="66"/>
      <c r="N75" s="66"/>
      <c r="O75" s="66"/>
      <c r="P75" s="66"/>
    </row>
    <row r="76" spans="1:16" ht="12.75">
      <c r="A76" s="2"/>
      <c r="B76" s="2"/>
      <c r="C76" s="83"/>
      <c r="D76" s="84"/>
      <c r="E76" s="85"/>
      <c r="F76" s="85"/>
      <c r="G76" s="86"/>
      <c r="H76" s="86"/>
      <c r="I76" s="86"/>
      <c r="J76" s="87"/>
      <c r="K76" s="87"/>
      <c r="L76" s="128"/>
      <c r="M76" s="66"/>
      <c r="N76" s="66"/>
      <c r="O76" s="66"/>
      <c r="P76" s="66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60"/>
      <c r="B78" s="60"/>
      <c r="C78" s="13" t="s">
        <v>294</v>
      </c>
      <c r="D78" s="60"/>
      <c r="E78" s="61"/>
      <c r="F78" s="61"/>
      <c r="G78" s="62"/>
      <c r="H78" s="62"/>
      <c r="I78" s="62"/>
      <c r="J78" s="63"/>
      <c r="K78" s="56"/>
      <c r="L78" s="64"/>
      <c r="M78" s="63"/>
      <c r="N78" s="58"/>
      <c r="O78" s="58"/>
      <c r="P78" s="59"/>
    </row>
    <row r="79" spans="1:16" ht="12.75">
      <c r="A79" s="60"/>
      <c r="B79" s="60"/>
      <c r="C79" s="13"/>
      <c r="D79" s="60"/>
      <c r="E79" s="61"/>
      <c r="F79" s="61"/>
      <c r="G79" s="62"/>
      <c r="H79" s="62"/>
      <c r="I79" s="62"/>
      <c r="J79" s="63"/>
      <c r="K79" s="56"/>
      <c r="L79" s="64"/>
      <c r="M79" s="63"/>
      <c r="N79" s="58"/>
      <c r="O79" s="58"/>
      <c r="P79" s="59"/>
    </row>
    <row r="80" spans="1:16" ht="12.75">
      <c r="A80" s="60"/>
      <c r="B80" s="60"/>
      <c r="C80" s="15" t="s">
        <v>298</v>
      </c>
      <c r="D80" s="60"/>
      <c r="E80" s="61"/>
      <c r="F80" s="61"/>
      <c r="G80" s="62"/>
      <c r="H80" s="62"/>
      <c r="I80" s="62"/>
      <c r="J80" s="63"/>
      <c r="K80" s="56"/>
      <c r="L80" s="64"/>
      <c r="M80" s="63"/>
      <c r="N80" s="58"/>
      <c r="O80" s="58"/>
      <c r="P80" s="59"/>
    </row>
    <row r="81" ht="12.75">
      <c r="C81" s="169"/>
    </row>
    <row r="82" ht="12.75">
      <c r="C82" s="169"/>
    </row>
    <row r="83" ht="12.75">
      <c r="C83" s="169"/>
    </row>
    <row r="84" ht="12.75">
      <c r="C84" s="169"/>
    </row>
    <row r="85" ht="12.75">
      <c r="C85" s="169"/>
    </row>
    <row r="86" ht="12.75">
      <c r="C86" s="169"/>
    </row>
    <row r="87" ht="12.75">
      <c r="C87" s="169"/>
    </row>
    <row r="88" ht="12.75">
      <c r="C88" s="169"/>
    </row>
    <row r="89" ht="12.75">
      <c r="C89" s="169"/>
    </row>
    <row r="90" ht="12.75">
      <c r="C90" s="169"/>
    </row>
    <row r="91" ht="12.75">
      <c r="C91" s="169"/>
    </row>
    <row r="92" ht="12.75">
      <c r="C92" s="169"/>
    </row>
    <row r="93" ht="12.75">
      <c r="C93" s="169"/>
    </row>
    <row r="94" ht="12.75">
      <c r="C94" s="169"/>
    </row>
    <row r="95" ht="12.75">
      <c r="C95" s="169"/>
    </row>
    <row r="96" ht="12.75">
      <c r="C96" s="169"/>
    </row>
    <row r="97" ht="12.75">
      <c r="C97" s="169"/>
    </row>
    <row r="98" ht="12.75">
      <c r="C98" s="169"/>
    </row>
    <row r="99" ht="12.75">
      <c r="C99" s="169"/>
    </row>
    <row r="100" ht="12.75">
      <c r="C100" s="169"/>
    </row>
    <row r="101" ht="12.75">
      <c r="C101" s="169"/>
    </row>
    <row r="102" ht="12.75">
      <c r="C102" s="169"/>
    </row>
    <row r="103" ht="12.75">
      <c r="C103" s="169"/>
    </row>
    <row r="104" ht="12.75">
      <c r="C104" s="169"/>
    </row>
    <row r="105" ht="12.75">
      <c r="C105" s="169"/>
    </row>
    <row r="106" ht="12.75">
      <c r="C106" s="169"/>
    </row>
    <row r="107" ht="12.75">
      <c r="C107" s="169"/>
    </row>
    <row r="108" ht="12.75">
      <c r="C108" s="169"/>
    </row>
    <row r="109" ht="12.75">
      <c r="C109" s="169"/>
    </row>
    <row r="110" ht="12.75">
      <c r="C110" s="169"/>
    </row>
    <row r="111" ht="12.75">
      <c r="C111" s="169"/>
    </row>
    <row r="112" ht="12.75">
      <c r="C112" s="169"/>
    </row>
    <row r="113" ht="12.75">
      <c r="C113" s="169"/>
    </row>
    <row r="114" ht="12.75">
      <c r="C114" s="169"/>
    </row>
    <row r="115" ht="12.75">
      <c r="C115" s="169"/>
    </row>
    <row r="116" ht="12.75">
      <c r="C116" s="169"/>
    </row>
    <row r="117" ht="12.75">
      <c r="C117" s="169"/>
    </row>
    <row r="118" ht="12.75">
      <c r="C118" s="169"/>
    </row>
    <row r="119" ht="12.75">
      <c r="C119" s="169"/>
    </row>
    <row r="120" ht="12.75">
      <c r="C120" s="169"/>
    </row>
    <row r="121" ht="12.75">
      <c r="C121" s="169"/>
    </row>
    <row r="122" ht="12.75">
      <c r="C122" s="169"/>
    </row>
    <row r="123" ht="12.75">
      <c r="C123" s="169"/>
    </row>
    <row r="124" ht="12.75">
      <c r="C124" s="169"/>
    </row>
    <row r="125" ht="12.75">
      <c r="C125" s="169"/>
    </row>
    <row r="126" ht="12.75">
      <c r="C126" s="169"/>
    </row>
    <row r="127" ht="12.75">
      <c r="C127" s="169"/>
    </row>
    <row r="128" ht="12.75">
      <c r="C128" s="169"/>
    </row>
    <row r="129" ht="12.75">
      <c r="C129" s="169"/>
    </row>
    <row r="130" ht="12.75">
      <c r="C130" s="169"/>
    </row>
    <row r="131" ht="12.75">
      <c r="C131" s="169"/>
    </row>
    <row r="132" ht="12.75">
      <c r="C132" s="169"/>
    </row>
    <row r="133" ht="12.75">
      <c r="C133" s="169"/>
    </row>
    <row r="134" ht="12.75">
      <c r="C134" s="169"/>
    </row>
    <row r="135" ht="12.75">
      <c r="C135" s="169"/>
    </row>
    <row r="136" ht="12.75">
      <c r="C136" s="169"/>
    </row>
    <row r="137" ht="12.75">
      <c r="C137" s="169"/>
    </row>
  </sheetData>
  <sheetProtection/>
  <mergeCells count="9">
    <mergeCell ref="A7:P7"/>
    <mergeCell ref="A8:P8"/>
    <mergeCell ref="N9:O9"/>
    <mergeCell ref="A12:A13"/>
    <mergeCell ref="D12:D13"/>
    <mergeCell ref="E12:E13"/>
    <mergeCell ref="C12:C13"/>
    <mergeCell ref="F12:K12"/>
    <mergeCell ref="L12:P12"/>
  </mergeCells>
  <printOptions/>
  <pageMargins left="0.3937007874015748" right="0.3937007874015748" top="0.7874015748031497" bottom="0.7874015748031497" header="0.3937007874015748" footer="0.3937007874015748"/>
  <pageSetup fitToHeight="100" horizontalDpi="300" verticalDpi="300" orientation="landscape" paperSize="9" scale="95" r:id="rId1"/>
  <headerFooter alignWithMargins="0">
    <oddHeader>&amp;L&amp;"Arial,Полужирный"&amp;14T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P46"/>
  <sheetViews>
    <sheetView showZeros="0" zoomScale="93" zoomScaleNormal="93" zoomScalePageLayoutView="0" workbookViewId="0" topLeftCell="A1">
      <selection activeCell="C34" sqref="C34"/>
    </sheetView>
  </sheetViews>
  <sheetFormatPr defaultColWidth="9.140625" defaultRowHeight="12.75"/>
  <cols>
    <col min="1" max="2" width="6.28125" style="0" customWidth="1"/>
    <col min="3" max="3" width="37.7109375" style="0" customWidth="1"/>
    <col min="4" max="4" width="5.28125" style="0" customWidth="1"/>
    <col min="5" max="5" width="7.7109375" style="0" customWidth="1"/>
    <col min="6" max="6" width="7.28125" style="0" customWidth="1"/>
    <col min="7" max="7" width="8.28125" style="0" bestFit="1" customWidth="1"/>
    <col min="8" max="11" width="7.28125" style="0" customWidth="1"/>
    <col min="12" max="12" width="9.8515625" style="0" customWidth="1"/>
    <col min="13" max="14" width="9.57421875" style="0" bestFit="1" customWidth="1"/>
    <col min="15" max="15" width="8.421875" style="0" bestFit="1" customWidth="1"/>
    <col min="16" max="16" width="9.57421875" style="0" bestFit="1" customWidth="1"/>
  </cols>
  <sheetData>
    <row r="2" spans="1:14" ht="12.75">
      <c r="A2" s="5" t="s">
        <v>59</v>
      </c>
      <c r="B2" s="5"/>
      <c r="C2" s="3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>
      <c r="A3" s="7" t="s">
        <v>57</v>
      </c>
      <c r="B3" s="7"/>
      <c r="C3" s="3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6" s="7" customFormat="1" ht="12.75">
      <c r="A4" s="7" t="s">
        <v>56</v>
      </c>
      <c r="O4" s="96"/>
      <c r="P4" s="96"/>
    </row>
    <row r="5" spans="1:16" ht="12.75">
      <c r="A5" s="7" t="s">
        <v>319</v>
      </c>
      <c r="B5" s="7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.75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0.25">
      <c r="A7" s="268" t="s">
        <v>318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</row>
    <row r="8" spans="1:16" ht="18">
      <c r="A8" s="269" t="s">
        <v>30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</row>
    <row r="9" spans="1:16" s="3" customFormat="1" ht="12.75">
      <c r="A9" s="7"/>
      <c r="B9" s="7"/>
      <c r="C9" s="9"/>
      <c r="D9" s="9"/>
      <c r="E9" s="9"/>
      <c r="F9" s="9"/>
      <c r="G9" s="9"/>
      <c r="H9" s="9"/>
      <c r="I9" s="9"/>
      <c r="J9" s="9"/>
      <c r="K9" s="9"/>
      <c r="L9" s="11" t="s">
        <v>10</v>
      </c>
      <c r="N9" s="238">
        <f>P42</f>
        <v>0</v>
      </c>
      <c r="O9" s="238"/>
      <c r="P9" s="7" t="s">
        <v>268</v>
      </c>
    </row>
    <row r="10" spans="1:16" ht="12.75">
      <c r="A10" s="6"/>
      <c r="B10" s="6"/>
      <c r="C10" s="1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19" t="s">
        <v>295</v>
      </c>
      <c r="M11" s="6"/>
      <c r="N11" s="12"/>
      <c r="O11" s="12"/>
      <c r="P11" s="12"/>
    </row>
    <row r="12" spans="1:16" ht="12.75">
      <c r="A12" s="276" t="s">
        <v>4</v>
      </c>
      <c r="B12" s="229"/>
      <c r="C12" s="278" t="s">
        <v>3</v>
      </c>
      <c r="D12" s="279" t="s">
        <v>7</v>
      </c>
      <c r="E12" s="280" t="s">
        <v>2</v>
      </c>
      <c r="F12" s="281" t="s">
        <v>5</v>
      </c>
      <c r="G12" s="278"/>
      <c r="H12" s="278"/>
      <c r="I12" s="278"/>
      <c r="J12" s="278"/>
      <c r="K12" s="282"/>
      <c r="L12" s="281" t="s">
        <v>8</v>
      </c>
      <c r="M12" s="278"/>
      <c r="N12" s="278"/>
      <c r="O12" s="278"/>
      <c r="P12" s="278"/>
    </row>
    <row r="13" spans="1:16" ht="78" customHeight="1">
      <c r="A13" s="277"/>
      <c r="B13" s="231" t="s">
        <v>301</v>
      </c>
      <c r="C13" s="278"/>
      <c r="D13" s="279"/>
      <c r="E13" s="280"/>
      <c r="F13" s="101" t="s">
        <v>6</v>
      </c>
      <c r="G13" s="99" t="s">
        <v>62</v>
      </c>
      <c r="H13" s="99" t="s">
        <v>63</v>
      </c>
      <c r="I13" s="99" t="s">
        <v>64</v>
      </c>
      <c r="J13" s="99" t="s">
        <v>65</v>
      </c>
      <c r="K13" s="100" t="s">
        <v>66</v>
      </c>
      <c r="L13" s="101" t="s">
        <v>9</v>
      </c>
      <c r="M13" s="99" t="s">
        <v>67</v>
      </c>
      <c r="N13" s="99" t="s">
        <v>64</v>
      </c>
      <c r="O13" s="99" t="s">
        <v>65</v>
      </c>
      <c r="P13" s="99" t="s">
        <v>68</v>
      </c>
    </row>
    <row r="14" spans="1:16" ht="13.5" thickBot="1">
      <c r="A14" s="74">
        <v>1</v>
      </c>
      <c r="B14" s="74">
        <v>2</v>
      </c>
      <c r="C14" s="74">
        <v>3</v>
      </c>
      <c r="D14" s="74">
        <v>4</v>
      </c>
      <c r="E14" s="74">
        <v>5</v>
      </c>
      <c r="F14" s="74">
        <v>6</v>
      </c>
      <c r="G14" s="74">
        <v>7</v>
      </c>
      <c r="H14" s="74">
        <v>8</v>
      </c>
      <c r="I14" s="74">
        <v>9</v>
      </c>
      <c r="J14" s="74">
        <v>10</v>
      </c>
      <c r="K14" s="74">
        <v>11</v>
      </c>
      <c r="L14" s="74">
        <v>12</v>
      </c>
      <c r="M14" s="74">
        <v>13</v>
      </c>
      <c r="N14" s="74">
        <v>14</v>
      </c>
      <c r="O14" s="74">
        <v>15</v>
      </c>
      <c r="P14" s="74">
        <v>16</v>
      </c>
    </row>
    <row r="15" spans="1:16" ht="12.75">
      <c r="A15" s="114">
        <v>1</v>
      </c>
      <c r="B15" s="114"/>
      <c r="C15" s="152" t="s">
        <v>33</v>
      </c>
      <c r="D15" s="71"/>
      <c r="E15" s="90"/>
      <c r="F15" s="72"/>
      <c r="G15" s="72"/>
      <c r="H15" s="91"/>
      <c r="I15" s="72"/>
      <c r="J15" s="72"/>
      <c r="K15" s="73"/>
      <c r="L15" s="73"/>
      <c r="M15" s="92"/>
      <c r="N15" s="73"/>
      <c r="O15" s="73"/>
      <c r="P15" s="73"/>
    </row>
    <row r="16" spans="1:16" ht="12.75">
      <c r="A16" s="115" t="s">
        <v>113</v>
      </c>
      <c r="B16" s="234"/>
      <c r="C16" s="116" t="s">
        <v>35</v>
      </c>
      <c r="D16" s="117" t="s">
        <v>32</v>
      </c>
      <c r="E16" s="118">
        <v>1</v>
      </c>
      <c r="F16" s="119"/>
      <c r="G16" s="120"/>
      <c r="H16" s="121"/>
      <c r="I16" s="120"/>
      <c r="J16" s="122"/>
      <c r="K16" s="56"/>
      <c r="L16" s="89"/>
      <c r="M16" s="57"/>
      <c r="N16" s="58"/>
      <c r="O16" s="58"/>
      <c r="P16" s="59"/>
    </row>
    <row r="17" spans="1:16" ht="12.75">
      <c r="A17" s="115" t="s">
        <v>114</v>
      </c>
      <c r="B17" s="234"/>
      <c r="C17" s="123" t="s">
        <v>37</v>
      </c>
      <c r="D17" s="124" t="s">
        <v>36</v>
      </c>
      <c r="E17" s="118">
        <v>1</v>
      </c>
      <c r="F17" s="119"/>
      <c r="G17" s="120"/>
      <c r="H17" s="121"/>
      <c r="I17" s="120"/>
      <c r="J17" s="122"/>
      <c r="K17" s="56"/>
      <c r="L17" s="89"/>
      <c r="M17" s="57"/>
      <c r="N17" s="58"/>
      <c r="O17" s="58"/>
      <c r="P17" s="59"/>
    </row>
    <row r="18" spans="1:16" ht="12.75">
      <c r="A18" s="115" t="s">
        <v>115</v>
      </c>
      <c r="B18" s="234"/>
      <c r="C18" s="123" t="s">
        <v>38</v>
      </c>
      <c r="D18" s="124" t="s">
        <v>36</v>
      </c>
      <c r="E18" s="118">
        <v>1</v>
      </c>
      <c r="F18" s="119"/>
      <c r="G18" s="120"/>
      <c r="H18" s="121"/>
      <c r="I18" s="120"/>
      <c r="J18" s="122"/>
      <c r="K18" s="56"/>
      <c r="L18" s="89"/>
      <c r="M18" s="57"/>
      <c r="N18" s="58"/>
      <c r="O18" s="58"/>
      <c r="P18" s="59"/>
    </row>
    <row r="19" spans="1:16" ht="12.75">
      <c r="A19" s="115" t="s">
        <v>116</v>
      </c>
      <c r="B19" s="115"/>
      <c r="C19" s="218" t="s">
        <v>44</v>
      </c>
      <c r="D19" s="219" t="s">
        <v>36</v>
      </c>
      <c r="E19" s="118">
        <v>1</v>
      </c>
      <c r="F19" s="119"/>
      <c r="G19" s="120"/>
      <c r="H19" s="121"/>
      <c r="I19" s="120"/>
      <c r="J19" s="122"/>
      <c r="K19" s="56"/>
      <c r="L19" s="89"/>
      <c r="M19" s="57"/>
      <c r="N19" s="58"/>
      <c r="O19" s="58"/>
      <c r="P19" s="59"/>
    </row>
    <row r="20" spans="1:16" ht="12.75">
      <c r="A20" s="125">
        <v>2</v>
      </c>
      <c r="B20" s="125"/>
      <c r="C20" s="126" t="s">
        <v>39</v>
      </c>
      <c r="D20" s="208"/>
      <c r="E20" s="207"/>
      <c r="F20" s="94"/>
      <c r="G20" s="209"/>
      <c r="H20" s="210"/>
      <c r="I20" s="209"/>
      <c r="J20" s="122"/>
      <c r="K20" s="56"/>
      <c r="L20" s="89"/>
      <c r="M20" s="57"/>
      <c r="N20" s="58"/>
      <c r="O20" s="58"/>
      <c r="P20" s="59"/>
    </row>
    <row r="21" spans="1:16" ht="12.75">
      <c r="A21" s="115" t="s">
        <v>117</v>
      </c>
      <c r="B21" s="115"/>
      <c r="C21" s="151" t="s">
        <v>258</v>
      </c>
      <c r="D21" s="208" t="s">
        <v>40</v>
      </c>
      <c r="E21" s="207">
        <v>1168</v>
      </c>
      <c r="F21" s="94"/>
      <c r="G21" s="120"/>
      <c r="H21" s="121"/>
      <c r="I21" s="120"/>
      <c r="J21" s="122"/>
      <c r="K21" s="56"/>
      <c r="L21" s="89"/>
      <c r="M21" s="57"/>
      <c r="N21" s="58"/>
      <c r="O21" s="58"/>
      <c r="P21" s="59"/>
    </row>
    <row r="22" spans="1:16" ht="25.5">
      <c r="A22" s="115" t="s">
        <v>118</v>
      </c>
      <c r="B22" s="115"/>
      <c r="C22" s="151" t="s">
        <v>260</v>
      </c>
      <c r="D22" s="1" t="s">
        <v>40</v>
      </c>
      <c r="E22" s="207">
        <v>116.8</v>
      </c>
      <c r="F22" s="94"/>
      <c r="G22" s="120"/>
      <c r="H22" s="121"/>
      <c r="I22" s="120"/>
      <c r="J22" s="122"/>
      <c r="K22" s="56"/>
      <c r="L22" s="89"/>
      <c r="M22" s="57"/>
      <c r="N22" s="58"/>
      <c r="O22" s="58"/>
      <c r="P22" s="59"/>
    </row>
    <row r="23" spans="1:16" ht="12.75">
      <c r="A23" s="115" t="s">
        <v>119</v>
      </c>
      <c r="B23" s="115"/>
      <c r="C23" s="151" t="s">
        <v>261</v>
      </c>
      <c r="D23" s="1" t="s">
        <v>40</v>
      </c>
      <c r="E23" s="207">
        <v>116.8</v>
      </c>
      <c r="F23" s="94"/>
      <c r="G23" s="120"/>
      <c r="H23" s="121"/>
      <c r="I23" s="120"/>
      <c r="J23" s="122"/>
      <c r="K23" s="56"/>
      <c r="L23" s="89"/>
      <c r="M23" s="57"/>
      <c r="N23" s="58"/>
      <c r="O23" s="58"/>
      <c r="P23" s="59"/>
    </row>
    <row r="24" spans="1:16" ht="12.75">
      <c r="A24" s="115" t="s">
        <v>120</v>
      </c>
      <c r="B24" s="115"/>
      <c r="C24" s="151" t="s">
        <v>262</v>
      </c>
      <c r="D24" s="1" t="s">
        <v>40</v>
      </c>
      <c r="E24" s="207">
        <v>1168</v>
      </c>
      <c r="F24" s="94"/>
      <c r="G24" s="120"/>
      <c r="H24" s="121"/>
      <c r="I24" s="120"/>
      <c r="J24" s="122"/>
      <c r="K24" s="56"/>
      <c r="L24" s="89"/>
      <c r="M24" s="57"/>
      <c r="N24" s="58"/>
      <c r="O24" s="58"/>
      <c r="P24" s="59"/>
    </row>
    <row r="25" spans="1:16" ht="12.75">
      <c r="A25" s="125">
        <v>3</v>
      </c>
      <c r="B25" s="125"/>
      <c r="C25" s="126" t="s">
        <v>41</v>
      </c>
      <c r="D25" s="1"/>
      <c r="E25" s="207"/>
      <c r="F25" s="94"/>
      <c r="G25" s="120"/>
      <c r="H25" s="121"/>
      <c r="I25" s="120"/>
      <c r="J25" s="122"/>
      <c r="K25" s="56"/>
      <c r="L25" s="89"/>
      <c r="M25" s="57"/>
      <c r="N25" s="58"/>
      <c r="O25" s="58"/>
      <c r="P25" s="59"/>
    </row>
    <row r="26" spans="1:16" ht="12.75">
      <c r="A26" s="115" t="s">
        <v>121</v>
      </c>
      <c r="B26" s="115"/>
      <c r="C26" s="151" t="s">
        <v>45</v>
      </c>
      <c r="D26" s="1" t="s">
        <v>40</v>
      </c>
      <c r="E26" s="207">
        <v>864.36</v>
      </c>
      <c r="F26" s="94"/>
      <c r="G26" s="120"/>
      <c r="H26" s="121"/>
      <c r="I26" s="120"/>
      <c r="J26" s="122"/>
      <c r="K26" s="56"/>
      <c r="L26" s="89"/>
      <c r="M26" s="57"/>
      <c r="N26" s="58"/>
      <c r="O26" s="58"/>
      <c r="P26" s="59"/>
    </row>
    <row r="27" spans="1:16" ht="12.75">
      <c r="A27" s="115" t="s">
        <v>122</v>
      </c>
      <c r="B27" s="115"/>
      <c r="C27" s="151" t="s">
        <v>259</v>
      </c>
      <c r="D27" s="1" t="s">
        <v>40</v>
      </c>
      <c r="E27" s="207">
        <v>1419.28</v>
      </c>
      <c r="F27" s="94"/>
      <c r="G27" s="120"/>
      <c r="H27" s="121"/>
      <c r="I27" s="120"/>
      <c r="J27" s="122"/>
      <c r="K27" s="56"/>
      <c r="L27" s="89"/>
      <c r="M27" s="57"/>
      <c r="N27" s="58"/>
      <c r="O27" s="58"/>
      <c r="P27" s="59"/>
    </row>
    <row r="28" spans="1:16" ht="12.75">
      <c r="A28" s="115" t="s">
        <v>123</v>
      </c>
      <c r="B28" s="115"/>
      <c r="C28" s="151" t="s">
        <v>46</v>
      </c>
      <c r="D28" s="1" t="s">
        <v>40</v>
      </c>
      <c r="E28" s="207">
        <v>87.77</v>
      </c>
      <c r="F28" s="94"/>
      <c r="G28" s="120"/>
      <c r="H28" s="121"/>
      <c r="I28" s="120"/>
      <c r="J28" s="122"/>
      <c r="K28" s="56"/>
      <c r="L28" s="89"/>
      <c r="M28" s="57"/>
      <c r="N28" s="58"/>
      <c r="O28" s="58"/>
      <c r="P28" s="59"/>
    </row>
    <row r="29" spans="1:16" ht="25.5">
      <c r="A29" s="115" t="s">
        <v>124</v>
      </c>
      <c r="B29" s="115"/>
      <c r="C29" s="151" t="s">
        <v>53</v>
      </c>
      <c r="D29" s="1" t="s">
        <v>40</v>
      </c>
      <c r="E29" s="207">
        <v>1419.28</v>
      </c>
      <c r="F29" s="94"/>
      <c r="G29" s="120"/>
      <c r="H29" s="121"/>
      <c r="I29" s="120"/>
      <c r="J29" s="122"/>
      <c r="K29" s="56"/>
      <c r="L29" s="89"/>
      <c r="M29" s="57"/>
      <c r="N29" s="58"/>
      <c r="O29" s="58"/>
      <c r="P29" s="59"/>
    </row>
    <row r="30" spans="1:16" ht="12.75">
      <c r="A30" s="125">
        <v>4</v>
      </c>
      <c r="B30" s="125"/>
      <c r="C30" s="126" t="s">
        <v>47</v>
      </c>
      <c r="D30" s="1"/>
      <c r="E30" s="207"/>
      <c r="F30" s="94"/>
      <c r="G30" s="120"/>
      <c r="H30" s="121"/>
      <c r="I30" s="120"/>
      <c r="J30" s="122"/>
      <c r="K30" s="56"/>
      <c r="L30" s="89"/>
      <c r="M30" s="57"/>
      <c r="N30" s="58"/>
      <c r="O30" s="58"/>
      <c r="P30" s="59"/>
    </row>
    <row r="31" spans="1:16" ht="25.5">
      <c r="A31" s="115" t="s">
        <v>125</v>
      </c>
      <c r="B31" s="115"/>
      <c r="C31" s="151" t="s">
        <v>51</v>
      </c>
      <c r="D31" s="1" t="s">
        <v>40</v>
      </c>
      <c r="E31" s="207">
        <v>687</v>
      </c>
      <c r="F31" s="94"/>
      <c r="G31" s="120"/>
      <c r="H31" s="121"/>
      <c r="I31" s="120"/>
      <c r="J31" s="122"/>
      <c r="K31" s="56"/>
      <c r="L31" s="89"/>
      <c r="M31" s="57"/>
      <c r="N31" s="58"/>
      <c r="O31" s="58"/>
      <c r="P31" s="59"/>
    </row>
    <row r="32" spans="1:16" ht="25.5">
      <c r="A32" s="115" t="s">
        <v>126</v>
      </c>
      <c r="B32" s="115"/>
      <c r="C32" s="151" t="s">
        <v>52</v>
      </c>
      <c r="D32" s="1" t="s">
        <v>40</v>
      </c>
      <c r="E32" s="207">
        <v>687</v>
      </c>
      <c r="F32" s="94"/>
      <c r="G32" s="120"/>
      <c r="H32" s="121"/>
      <c r="I32" s="120"/>
      <c r="J32" s="122"/>
      <c r="K32" s="56"/>
      <c r="L32" s="89"/>
      <c r="M32" s="57"/>
      <c r="N32" s="58"/>
      <c r="O32" s="58"/>
      <c r="P32" s="59"/>
    </row>
    <row r="33" spans="1:16" ht="89.25">
      <c r="A33" s="115" t="s">
        <v>127</v>
      </c>
      <c r="B33" s="115"/>
      <c r="C33" s="151" t="s">
        <v>266</v>
      </c>
      <c r="D33" s="1" t="s">
        <v>40</v>
      </c>
      <c r="E33" s="207">
        <v>687</v>
      </c>
      <c r="F33" s="127"/>
      <c r="G33" s="120"/>
      <c r="H33" s="121"/>
      <c r="I33" s="155"/>
      <c r="J33" s="63"/>
      <c r="K33" s="56"/>
      <c r="L33" s="89"/>
      <c r="M33" s="57"/>
      <c r="N33" s="58"/>
      <c r="O33" s="58"/>
      <c r="P33" s="59"/>
    </row>
    <row r="34" spans="1:16" ht="114.75">
      <c r="A34" s="115" t="s">
        <v>128</v>
      </c>
      <c r="B34" s="115"/>
      <c r="C34" s="151" t="s">
        <v>320</v>
      </c>
      <c r="D34" s="1" t="s">
        <v>40</v>
      </c>
      <c r="E34" s="207">
        <v>687</v>
      </c>
      <c r="F34" s="127"/>
      <c r="G34" s="120"/>
      <c r="H34" s="121"/>
      <c r="I34" s="155"/>
      <c r="J34" s="63"/>
      <c r="K34" s="56"/>
      <c r="L34" s="89"/>
      <c r="M34" s="57"/>
      <c r="N34" s="58"/>
      <c r="O34" s="58"/>
      <c r="P34" s="59"/>
    </row>
    <row r="35" spans="1:16" ht="25.5">
      <c r="A35" s="115" t="s">
        <v>129</v>
      </c>
      <c r="B35" s="115"/>
      <c r="C35" s="158" t="s">
        <v>256</v>
      </c>
      <c r="D35" s="1" t="s">
        <v>40</v>
      </c>
      <c r="E35" s="207">
        <v>687</v>
      </c>
      <c r="F35" s="94"/>
      <c r="G35" s="120"/>
      <c r="H35" s="121"/>
      <c r="I35" s="155"/>
      <c r="J35" s="122"/>
      <c r="K35" s="56"/>
      <c r="L35" s="89"/>
      <c r="M35" s="57"/>
      <c r="N35" s="58"/>
      <c r="O35" s="58"/>
      <c r="P35" s="59"/>
    </row>
    <row r="36" spans="1:16" ht="12.75">
      <c r="A36" s="125">
        <v>5</v>
      </c>
      <c r="B36" s="125"/>
      <c r="C36" s="126" t="s">
        <v>48</v>
      </c>
      <c r="D36" s="1"/>
      <c r="E36" s="207"/>
      <c r="F36" s="94"/>
      <c r="G36" s="120"/>
      <c r="H36" s="121"/>
      <c r="I36" s="120"/>
      <c r="J36" s="122"/>
      <c r="K36" s="56"/>
      <c r="L36" s="89"/>
      <c r="M36" s="57"/>
      <c r="N36" s="58"/>
      <c r="O36" s="58"/>
      <c r="P36" s="59"/>
    </row>
    <row r="37" spans="1:16" ht="38.25">
      <c r="A37" s="115" t="s">
        <v>130</v>
      </c>
      <c r="B37" s="115"/>
      <c r="C37" s="151" t="s">
        <v>60</v>
      </c>
      <c r="D37" s="154" t="s">
        <v>40</v>
      </c>
      <c r="E37" s="207">
        <v>60.9</v>
      </c>
      <c r="F37" s="94"/>
      <c r="G37" s="120"/>
      <c r="H37" s="121"/>
      <c r="I37" s="120"/>
      <c r="J37" s="122"/>
      <c r="K37" s="56"/>
      <c r="L37" s="89"/>
      <c r="M37" s="57"/>
      <c r="N37" s="58"/>
      <c r="O37" s="58"/>
      <c r="P37" s="59"/>
    </row>
    <row r="38" spans="1:16" ht="12.75">
      <c r="A38" s="115" t="s">
        <v>131</v>
      </c>
      <c r="B38" s="115"/>
      <c r="C38" s="151" t="s">
        <v>257</v>
      </c>
      <c r="D38" s="1" t="s">
        <v>49</v>
      </c>
      <c r="E38" s="207">
        <v>130</v>
      </c>
      <c r="F38" s="94"/>
      <c r="G38" s="120"/>
      <c r="H38" s="121"/>
      <c r="I38" s="120"/>
      <c r="J38" s="122"/>
      <c r="K38" s="56"/>
      <c r="L38" s="89"/>
      <c r="M38" s="57"/>
      <c r="N38" s="58"/>
      <c r="O38" s="58"/>
      <c r="P38" s="59"/>
    </row>
    <row r="39" spans="1:16" ht="12.75">
      <c r="A39" s="125"/>
      <c r="B39" s="125"/>
      <c r="C39" s="151"/>
      <c r="D39" s="1"/>
      <c r="E39" s="88"/>
      <c r="F39" s="94"/>
      <c r="G39" s="120"/>
      <c r="H39" s="121">
        <f>F39*G39</f>
        <v>0</v>
      </c>
      <c r="I39" s="120"/>
      <c r="J39" s="122"/>
      <c r="K39" s="56">
        <f>H39+I39+J39</f>
        <v>0</v>
      </c>
      <c r="L39" s="89">
        <f>E39*F39</f>
        <v>0</v>
      </c>
      <c r="M39" s="57">
        <f>ROUND(E39*H39,2)</f>
        <v>0</v>
      </c>
      <c r="N39" s="58">
        <f>E39*I39</f>
        <v>0</v>
      </c>
      <c r="O39" s="58">
        <f>E39*J39</f>
        <v>0</v>
      </c>
      <c r="P39" s="59">
        <f>SUM(M39:O39)</f>
        <v>0</v>
      </c>
    </row>
    <row r="40" spans="1:16" ht="12.75">
      <c r="A40" s="2"/>
      <c r="B40" s="2"/>
      <c r="C40" s="75" t="s">
        <v>12</v>
      </c>
      <c r="D40" s="76"/>
      <c r="E40" s="77"/>
      <c r="F40" s="77"/>
      <c r="G40" s="78"/>
      <c r="H40" s="78"/>
      <c r="I40" s="78"/>
      <c r="J40" s="79"/>
      <c r="K40" s="79"/>
      <c r="L40" s="80">
        <f>SUM(L16:L39)</f>
        <v>0</v>
      </c>
      <c r="M40" s="81">
        <f>SUM(M16:M39)</f>
        <v>0</v>
      </c>
      <c r="N40" s="81">
        <f>SUM(N16:N39)</f>
        <v>0</v>
      </c>
      <c r="O40" s="81">
        <f>SUM(O16:O39)</f>
        <v>0</v>
      </c>
      <c r="P40" s="81">
        <f>SUM(P16:P39)</f>
        <v>0</v>
      </c>
    </row>
    <row r="41" spans="1:16" ht="12.75">
      <c r="A41" s="2"/>
      <c r="B41" s="2"/>
      <c r="C41" s="13" t="s">
        <v>292</v>
      </c>
      <c r="D41" s="60"/>
      <c r="E41" s="61"/>
      <c r="F41" s="61"/>
      <c r="G41" s="62"/>
      <c r="H41" s="62"/>
      <c r="I41" s="62"/>
      <c r="J41" s="63"/>
      <c r="K41" s="56"/>
      <c r="L41" s="64"/>
      <c r="M41" s="65"/>
      <c r="N41" s="14">
        <f>N40*0.03</f>
        <v>0</v>
      </c>
      <c r="O41" s="14"/>
      <c r="P41" s="82">
        <f>SUM(N41:O41)</f>
        <v>0</v>
      </c>
    </row>
    <row r="42" spans="1:16" ht="12.75">
      <c r="A42" s="2"/>
      <c r="B42" s="2"/>
      <c r="C42" s="83" t="s">
        <v>12</v>
      </c>
      <c r="D42" s="84"/>
      <c r="E42" s="85"/>
      <c r="F42" s="85"/>
      <c r="G42" s="86"/>
      <c r="H42" s="86"/>
      <c r="I42" s="86"/>
      <c r="J42" s="87"/>
      <c r="K42" s="87"/>
      <c r="L42" s="128">
        <f>SUM(L40:L41)</f>
        <v>0</v>
      </c>
      <c r="M42" s="66">
        <f>SUM(M40:M41)</f>
        <v>0</v>
      </c>
      <c r="N42" s="66">
        <f>SUM(N40:N41)</f>
        <v>0</v>
      </c>
      <c r="O42" s="66">
        <f>SUM(O40:O41)</f>
        <v>0</v>
      </c>
      <c r="P42" s="66">
        <f>SUM(P40:P41)</f>
        <v>0</v>
      </c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60"/>
      <c r="B44" s="60"/>
      <c r="C44" s="13" t="s">
        <v>296</v>
      </c>
      <c r="D44" s="60"/>
      <c r="E44" s="61"/>
      <c r="F44" s="61"/>
      <c r="G44" s="62"/>
      <c r="H44" s="62"/>
      <c r="I44" s="62"/>
      <c r="J44" s="63"/>
      <c r="K44" s="56"/>
      <c r="L44" s="64"/>
      <c r="M44" s="63"/>
      <c r="N44" s="58"/>
      <c r="O44" s="58"/>
      <c r="P44" s="59"/>
    </row>
    <row r="45" spans="1:16" ht="12.75">
      <c r="A45" s="60"/>
      <c r="B45" s="60"/>
      <c r="C45" s="13"/>
      <c r="D45" s="60"/>
      <c r="E45" s="61"/>
      <c r="F45" s="61"/>
      <c r="G45" s="62"/>
      <c r="H45" s="62"/>
      <c r="I45" s="62"/>
      <c r="J45" s="63"/>
      <c r="K45" s="56"/>
      <c r="L45" s="64"/>
      <c r="M45" s="63"/>
      <c r="N45" s="58"/>
      <c r="O45" s="58"/>
      <c r="P45" s="59"/>
    </row>
    <row r="46" spans="1:16" ht="12.75">
      <c r="A46" s="60"/>
      <c r="B46" s="60"/>
      <c r="C46" s="15" t="s">
        <v>297</v>
      </c>
      <c r="D46" s="60"/>
      <c r="E46" s="61"/>
      <c r="F46" s="61"/>
      <c r="G46" s="62"/>
      <c r="H46" s="62"/>
      <c r="I46" s="62"/>
      <c r="J46" s="63"/>
      <c r="K46" s="56"/>
      <c r="L46" s="64"/>
      <c r="M46" s="63"/>
      <c r="N46" s="58"/>
      <c r="O46" s="58"/>
      <c r="P46" s="59"/>
    </row>
  </sheetData>
  <sheetProtection/>
  <mergeCells count="9">
    <mergeCell ref="N9:O9"/>
    <mergeCell ref="A7:P7"/>
    <mergeCell ref="A12:A13"/>
    <mergeCell ref="C12:C13"/>
    <mergeCell ref="D12:D13"/>
    <mergeCell ref="E12:E13"/>
    <mergeCell ref="F12:K12"/>
    <mergeCell ref="L12:P12"/>
    <mergeCell ref="A8:P8"/>
  </mergeCells>
  <printOptions/>
  <pageMargins left="0.3937007874015748" right="0.3937007874015748" top="0.7874015748031497" bottom="0.5905511811023623" header="0.3937007874015748" footer="0.3937007874015748"/>
  <pageSetup fitToHeight="100" horizontalDpi="300" verticalDpi="300" orientation="landscape" paperSize="9" scale="95" r:id="rId1"/>
  <headerFooter alignWithMargins="0">
    <oddHeader>&amp;L&amp;"Arial,Полужирный"&amp;14T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P65"/>
  <sheetViews>
    <sheetView showZeros="0" tabSelected="1" zoomScale="93" zoomScaleNormal="93" zoomScalePageLayoutView="0" workbookViewId="0" topLeftCell="A1">
      <selection activeCell="A5" sqref="A5"/>
    </sheetView>
  </sheetViews>
  <sheetFormatPr defaultColWidth="9.140625" defaultRowHeight="12.75"/>
  <cols>
    <col min="1" max="2" width="7.140625" style="0" customWidth="1"/>
    <col min="3" max="3" width="36.00390625" style="0" customWidth="1"/>
    <col min="4" max="4" width="5.28125" style="0" customWidth="1"/>
    <col min="5" max="5" width="7.7109375" style="0" customWidth="1"/>
    <col min="6" max="6" width="7.57421875" style="0" bestFit="1" customWidth="1"/>
    <col min="7" max="11" width="8.8515625" style="0" customWidth="1"/>
    <col min="12" max="12" width="10.421875" style="0" customWidth="1"/>
    <col min="13" max="13" width="8.8515625" style="0" customWidth="1"/>
    <col min="14" max="14" width="10.7109375" style="0" bestFit="1" customWidth="1"/>
    <col min="15" max="15" width="8.8515625" style="0" customWidth="1"/>
    <col min="16" max="16" width="10.7109375" style="0" bestFit="1" customWidth="1"/>
  </cols>
  <sheetData>
    <row r="2" spans="1:14" ht="12.75">
      <c r="A2" s="5" t="s">
        <v>59</v>
      </c>
      <c r="B2" s="5"/>
      <c r="C2" s="3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7" t="s">
        <v>57</v>
      </c>
      <c r="B3" s="7"/>
      <c r="C3" s="3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6" s="7" customFormat="1" ht="12.75">
      <c r="A4" s="7" t="s">
        <v>56</v>
      </c>
      <c r="O4" s="96"/>
      <c r="P4" s="96"/>
    </row>
    <row r="5" spans="1:16" ht="12.75">
      <c r="A5" s="7" t="s">
        <v>319</v>
      </c>
      <c r="B5" s="7"/>
      <c r="C5" s="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.75">
      <c r="A6" s="7"/>
      <c r="B6" s="7"/>
      <c r="C6" s="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0.25">
      <c r="A7" s="268" t="s">
        <v>54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</row>
    <row r="8" spans="1:16" ht="18">
      <c r="A8" s="269" t="s">
        <v>55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</row>
    <row r="9" spans="1:16" s="3" customFormat="1" ht="12.75">
      <c r="A9" s="7"/>
      <c r="B9" s="7"/>
      <c r="C9" s="9"/>
      <c r="D9" s="9"/>
      <c r="E9" s="9"/>
      <c r="F9" s="9"/>
      <c r="G9" s="9"/>
      <c r="H9" s="9"/>
      <c r="I9" s="9"/>
      <c r="J9" s="9"/>
      <c r="K9" s="9"/>
      <c r="L9" s="11" t="s">
        <v>10</v>
      </c>
      <c r="N9" s="238">
        <f>P58</f>
        <v>0</v>
      </c>
      <c r="O9" s="238"/>
      <c r="P9" s="7" t="s">
        <v>268</v>
      </c>
    </row>
    <row r="10" spans="1:16" ht="12.75">
      <c r="A10" s="5"/>
      <c r="B10" s="5"/>
      <c r="C10" s="1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9" t="s">
        <v>271</v>
      </c>
      <c r="M11" s="5"/>
      <c r="N11" s="98"/>
      <c r="O11" s="98"/>
      <c r="P11" s="98"/>
    </row>
    <row r="12" spans="1:16" ht="12.75">
      <c r="A12" s="239" t="s">
        <v>4</v>
      </c>
      <c r="B12" s="228"/>
      <c r="C12" s="274" t="s">
        <v>3</v>
      </c>
      <c r="D12" s="241" t="s">
        <v>7</v>
      </c>
      <c r="E12" s="270" t="s">
        <v>2</v>
      </c>
      <c r="F12" s="273" t="s">
        <v>5</v>
      </c>
      <c r="G12" s="274"/>
      <c r="H12" s="274"/>
      <c r="I12" s="274"/>
      <c r="J12" s="274"/>
      <c r="K12" s="275"/>
      <c r="L12" s="273" t="s">
        <v>8</v>
      </c>
      <c r="M12" s="274"/>
      <c r="N12" s="274"/>
      <c r="O12" s="274"/>
      <c r="P12" s="274"/>
    </row>
    <row r="13" spans="1:16" ht="78.75" customHeight="1">
      <c r="A13" s="240"/>
      <c r="B13" s="231" t="s">
        <v>301</v>
      </c>
      <c r="C13" s="274"/>
      <c r="D13" s="241"/>
      <c r="E13" s="270"/>
      <c r="F13" s="101" t="s">
        <v>6</v>
      </c>
      <c r="G13" s="99" t="s">
        <v>62</v>
      </c>
      <c r="H13" s="99" t="s">
        <v>63</v>
      </c>
      <c r="I13" s="99" t="s">
        <v>64</v>
      </c>
      <c r="J13" s="99" t="s">
        <v>65</v>
      </c>
      <c r="K13" s="100" t="s">
        <v>66</v>
      </c>
      <c r="L13" s="101" t="s">
        <v>9</v>
      </c>
      <c r="M13" s="99" t="s">
        <v>67</v>
      </c>
      <c r="N13" s="99" t="s">
        <v>64</v>
      </c>
      <c r="O13" s="99" t="s">
        <v>65</v>
      </c>
      <c r="P13" s="99" t="s">
        <v>68</v>
      </c>
    </row>
    <row r="14" spans="1:16" ht="13.5" thickBot="1">
      <c r="A14" s="156">
        <v>1</v>
      </c>
      <c r="B14" s="156">
        <v>2</v>
      </c>
      <c r="C14" s="156">
        <v>3</v>
      </c>
      <c r="D14" s="156">
        <v>4</v>
      </c>
      <c r="E14" s="156">
        <v>5</v>
      </c>
      <c r="F14" s="156">
        <v>6</v>
      </c>
      <c r="G14" s="156">
        <v>7</v>
      </c>
      <c r="H14" s="156">
        <v>8</v>
      </c>
      <c r="I14" s="156">
        <v>9</v>
      </c>
      <c r="J14" s="156">
        <v>10</v>
      </c>
      <c r="K14" s="156">
        <v>11</v>
      </c>
      <c r="L14" s="156">
        <v>12</v>
      </c>
      <c r="M14" s="156">
        <v>13</v>
      </c>
      <c r="N14" s="156">
        <v>14</v>
      </c>
      <c r="O14" s="156">
        <v>15</v>
      </c>
      <c r="P14" s="156">
        <v>16</v>
      </c>
    </row>
    <row r="15" spans="1:16" ht="12.75">
      <c r="A15" s="184" t="s">
        <v>42</v>
      </c>
      <c r="B15" s="184"/>
      <c r="C15" s="185" t="s">
        <v>198</v>
      </c>
      <c r="D15" s="186"/>
      <c r="E15" s="187"/>
      <c r="F15" s="188"/>
      <c r="G15" s="188"/>
      <c r="H15" s="189"/>
      <c r="I15" s="188"/>
      <c r="J15" s="188"/>
      <c r="K15" s="190"/>
      <c r="L15" s="190"/>
      <c r="M15" s="191"/>
      <c r="N15" s="190"/>
      <c r="O15" s="190"/>
      <c r="P15" s="190"/>
    </row>
    <row r="16" spans="1:16" ht="25.5">
      <c r="A16" s="192" t="s">
        <v>173</v>
      </c>
      <c r="B16" s="192"/>
      <c r="C16" s="174" t="s">
        <v>233</v>
      </c>
      <c r="D16" s="193" t="s">
        <v>43</v>
      </c>
      <c r="E16" s="235">
        <v>26</v>
      </c>
      <c r="F16" s="205"/>
      <c r="G16" s="175"/>
      <c r="H16" s="121"/>
      <c r="I16" s="176"/>
      <c r="J16" s="176"/>
      <c r="K16" s="56"/>
      <c r="L16" s="89"/>
      <c r="M16" s="57"/>
      <c r="N16" s="58"/>
      <c r="O16" s="58"/>
      <c r="P16" s="59"/>
    </row>
    <row r="17" spans="1:16" ht="25.5">
      <c r="A17" s="192" t="s">
        <v>174</v>
      </c>
      <c r="B17" s="192"/>
      <c r="C17" s="174" t="s">
        <v>234</v>
      </c>
      <c r="D17" s="193" t="s">
        <v>43</v>
      </c>
      <c r="E17" s="235">
        <v>28</v>
      </c>
      <c r="F17" s="205"/>
      <c r="G17" s="175"/>
      <c r="H17" s="121"/>
      <c r="I17" s="176"/>
      <c r="J17" s="176"/>
      <c r="K17" s="56"/>
      <c r="L17" s="89"/>
      <c r="M17" s="57"/>
      <c r="N17" s="58"/>
      <c r="O17" s="58"/>
      <c r="P17" s="59"/>
    </row>
    <row r="18" spans="1:16" ht="25.5">
      <c r="A18" s="192" t="s">
        <v>175</v>
      </c>
      <c r="B18" s="192"/>
      <c r="C18" s="174" t="s">
        <v>235</v>
      </c>
      <c r="D18" s="193" t="s">
        <v>43</v>
      </c>
      <c r="E18" s="235">
        <v>28</v>
      </c>
      <c r="F18" s="205"/>
      <c r="G18" s="175"/>
      <c r="H18" s="121"/>
      <c r="I18" s="176"/>
      <c r="J18" s="176"/>
      <c r="K18" s="56"/>
      <c r="L18" s="89"/>
      <c r="M18" s="57"/>
      <c r="N18" s="58"/>
      <c r="O18" s="58"/>
      <c r="P18" s="59"/>
    </row>
    <row r="19" spans="1:16" ht="25.5">
      <c r="A19" s="192" t="s">
        <v>176</v>
      </c>
      <c r="B19" s="192"/>
      <c r="C19" s="174" t="s">
        <v>236</v>
      </c>
      <c r="D19" s="193" t="s">
        <v>43</v>
      </c>
      <c r="E19" s="235">
        <v>10</v>
      </c>
      <c r="F19" s="205"/>
      <c r="G19" s="175"/>
      <c r="H19" s="121"/>
      <c r="I19" s="176"/>
      <c r="J19" s="176"/>
      <c r="K19" s="56"/>
      <c r="L19" s="89"/>
      <c r="M19" s="57"/>
      <c r="N19" s="58"/>
      <c r="O19" s="58"/>
      <c r="P19" s="59"/>
    </row>
    <row r="20" spans="1:16" ht="25.5">
      <c r="A20" s="192" t="s">
        <v>177</v>
      </c>
      <c r="B20" s="192"/>
      <c r="C20" s="174" t="s">
        <v>237</v>
      </c>
      <c r="D20" s="193" t="s">
        <v>43</v>
      </c>
      <c r="E20" s="235">
        <v>4</v>
      </c>
      <c r="F20" s="205"/>
      <c r="G20" s="175"/>
      <c r="H20" s="121"/>
      <c r="I20" s="176"/>
      <c r="J20" s="176"/>
      <c r="K20" s="56"/>
      <c r="L20" s="89"/>
      <c r="M20" s="57"/>
      <c r="N20" s="58"/>
      <c r="O20" s="58"/>
      <c r="P20" s="59"/>
    </row>
    <row r="21" spans="1:16" ht="25.5">
      <c r="A21" s="192" t="s">
        <v>178</v>
      </c>
      <c r="B21" s="192"/>
      <c r="C21" s="174" t="s">
        <v>238</v>
      </c>
      <c r="D21" s="193" t="s">
        <v>43</v>
      </c>
      <c r="E21" s="235">
        <v>50</v>
      </c>
      <c r="F21" s="205"/>
      <c r="G21" s="175"/>
      <c r="H21" s="121"/>
      <c r="I21" s="176"/>
      <c r="J21" s="176"/>
      <c r="K21" s="56"/>
      <c r="L21" s="89"/>
      <c r="M21" s="57"/>
      <c r="N21" s="58"/>
      <c r="O21" s="58"/>
      <c r="P21" s="59"/>
    </row>
    <row r="22" spans="1:16" ht="38.25">
      <c r="A22" s="192" t="s">
        <v>179</v>
      </c>
      <c r="B22" s="192"/>
      <c r="C22" s="174" t="s">
        <v>239</v>
      </c>
      <c r="D22" s="179" t="s">
        <v>43</v>
      </c>
      <c r="E22" s="195">
        <v>50</v>
      </c>
      <c r="F22" s="205"/>
      <c r="G22" s="175"/>
      <c r="H22" s="121"/>
      <c r="I22" s="176"/>
      <c r="J22" s="176"/>
      <c r="K22" s="56"/>
      <c r="L22" s="89"/>
      <c r="M22" s="57"/>
      <c r="N22" s="58"/>
      <c r="O22" s="58"/>
      <c r="P22" s="59"/>
    </row>
    <row r="23" spans="1:16" ht="12.75">
      <c r="A23" s="192" t="s">
        <v>180</v>
      </c>
      <c r="B23" s="192"/>
      <c r="C23" s="178" t="s">
        <v>240</v>
      </c>
      <c r="D23" s="194" t="s">
        <v>32</v>
      </c>
      <c r="E23" s="236">
        <v>4</v>
      </c>
      <c r="F23" s="205"/>
      <c r="G23" s="175"/>
      <c r="H23" s="121"/>
      <c r="I23" s="176"/>
      <c r="J23" s="176"/>
      <c r="K23" s="56"/>
      <c r="L23" s="89"/>
      <c r="M23" s="57"/>
      <c r="N23" s="58"/>
      <c r="O23" s="58"/>
      <c r="P23" s="59"/>
    </row>
    <row r="24" spans="1:16" ht="25.5">
      <c r="A24" s="192" t="s">
        <v>181</v>
      </c>
      <c r="B24" s="192"/>
      <c r="C24" s="172" t="s">
        <v>241</v>
      </c>
      <c r="D24" s="179" t="s">
        <v>43</v>
      </c>
      <c r="E24" s="235">
        <v>4</v>
      </c>
      <c r="F24" s="205"/>
      <c r="G24" s="175"/>
      <c r="H24" s="121"/>
      <c r="I24" s="176"/>
      <c r="J24" s="176"/>
      <c r="K24" s="56"/>
      <c r="L24" s="89"/>
      <c r="M24" s="57"/>
      <c r="N24" s="58"/>
      <c r="O24" s="58"/>
      <c r="P24" s="59"/>
    </row>
    <row r="25" spans="1:16" ht="25.5">
      <c r="A25" s="192" t="s">
        <v>182</v>
      </c>
      <c r="B25" s="192"/>
      <c r="C25" s="172" t="s">
        <v>242</v>
      </c>
      <c r="D25" s="179" t="s">
        <v>43</v>
      </c>
      <c r="E25" s="235">
        <v>10</v>
      </c>
      <c r="F25" s="205"/>
      <c r="G25" s="175"/>
      <c r="H25" s="121"/>
      <c r="I25" s="176"/>
      <c r="J25" s="176"/>
      <c r="K25" s="56"/>
      <c r="L25" s="89"/>
      <c r="M25" s="57"/>
      <c r="N25" s="58"/>
      <c r="O25" s="58"/>
      <c r="P25" s="59"/>
    </row>
    <row r="26" spans="1:16" ht="25.5">
      <c r="A26" s="192" t="s">
        <v>183</v>
      </c>
      <c r="B26" s="192"/>
      <c r="C26" s="172" t="s">
        <v>243</v>
      </c>
      <c r="D26" s="179" t="s">
        <v>43</v>
      </c>
      <c r="E26" s="235">
        <v>28</v>
      </c>
      <c r="F26" s="205"/>
      <c r="G26" s="175"/>
      <c r="H26" s="121"/>
      <c r="I26" s="176"/>
      <c r="J26" s="176"/>
      <c r="K26" s="56"/>
      <c r="L26" s="89"/>
      <c r="M26" s="57"/>
      <c r="N26" s="58"/>
      <c r="O26" s="58"/>
      <c r="P26" s="59"/>
    </row>
    <row r="27" spans="1:16" ht="25.5">
      <c r="A27" s="192" t="s">
        <v>184</v>
      </c>
      <c r="B27" s="192"/>
      <c r="C27" s="172" t="s">
        <v>199</v>
      </c>
      <c r="D27" s="179" t="s">
        <v>43</v>
      </c>
      <c r="E27" s="235">
        <v>28</v>
      </c>
      <c r="F27" s="205"/>
      <c r="G27" s="175"/>
      <c r="H27" s="121"/>
      <c r="I27" s="176"/>
      <c r="J27" s="176"/>
      <c r="K27" s="56"/>
      <c r="L27" s="89"/>
      <c r="M27" s="57"/>
      <c r="N27" s="58"/>
      <c r="O27" s="58"/>
      <c r="P27" s="59"/>
    </row>
    <row r="28" spans="1:16" ht="25.5">
      <c r="A28" s="192" t="s">
        <v>185</v>
      </c>
      <c r="B28" s="192"/>
      <c r="C28" s="172" t="s">
        <v>200</v>
      </c>
      <c r="D28" s="179" t="s">
        <v>43</v>
      </c>
      <c r="E28" s="235">
        <v>26</v>
      </c>
      <c r="F28" s="205"/>
      <c r="G28" s="175"/>
      <c r="H28" s="121"/>
      <c r="I28" s="176"/>
      <c r="J28" s="176"/>
      <c r="K28" s="56"/>
      <c r="L28" s="89"/>
      <c r="M28" s="57"/>
      <c r="N28" s="58"/>
      <c r="O28" s="58"/>
      <c r="P28" s="59"/>
    </row>
    <row r="29" spans="1:16" ht="12.75">
      <c r="A29" s="192" t="s">
        <v>186</v>
      </c>
      <c r="B29" s="192"/>
      <c r="C29" s="180" t="s">
        <v>201</v>
      </c>
      <c r="D29" s="180"/>
      <c r="E29" s="195"/>
      <c r="F29" s="94"/>
      <c r="G29" s="175"/>
      <c r="H29" s="121">
        <f>F29*G29</f>
        <v>0</v>
      </c>
      <c r="I29" s="177"/>
      <c r="J29" s="176"/>
      <c r="K29" s="56">
        <f>H29+I29+J29</f>
        <v>0</v>
      </c>
      <c r="L29" s="89">
        <f>E29*F29</f>
        <v>0</v>
      </c>
      <c r="M29" s="57">
        <f>ROUND(E29*H29,2)</f>
        <v>0</v>
      </c>
      <c r="N29" s="58">
        <f>E29*I29</f>
        <v>0</v>
      </c>
      <c r="O29" s="58">
        <f>E29*J29</f>
        <v>0</v>
      </c>
      <c r="P29" s="59">
        <f>SUM(M29:O29)</f>
        <v>0</v>
      </c>
    </row>
    <row r="30" spans="1:16" ht="27">
      <c r="A30" s="192" t="s">
        <v>187</v>
      </c>
      <c r="B30" s="192"/>
      <c r="C30" s="172" t="s">
        <v>202</v>
      </c>
      <c r="D30" s="182" t="s">
        <v>203</v>
      </c>
      <c r="E30" s="235">
        <v>1</v>
      </c>
      <c r="F30" s="205"/>
      <c r="G30" s="175"/>
      <c r="H30" s="121"/>
      <c r="I30" s="176"/>
      <c r="J30" s="176"/>
      <c r="K30" s="56"/>
      <c r="L30" s="89"/>
      <c r="M30" s="57"/>
      <c r="N30" s="58"/>
      <c r="O30" s="58"/>
      <c r="P30" s="59"/>
    </row>
    <row r="31" spans="1:16" ht="25.5">
      <c r="A31" s="192" t="s">
        <v>188</v>
      </c>
      <c r="B31" s="192"/>
      <c r="C31" s="172" t="s">
        <v>204</v>
      </c>
      <c r="D31" s="182" t="s">
        <v>203</v>
      </c>
      <c r="E31" s="235">
        <v>10</v>
      </c>
      <c r="F31" s="205"/>
      <c r="G31" s="175"/>
      <c r="H31" s="121"/>
      <c r="I31" s="176"/>
      <c r="J31" s="176"/>
      <c r="K31" s="56"/>
      <c r="L31" s="89"/>
      <c r="M31" s="57"/>
      <c r="N31" s="58"/>
      <c r="O31" s="58"/>
      <c r="P31" s="59"/>
    </row>
    <row r="32" spans="1:16" ht="25.5">
      <c r="A32" s="192" t="s">
        <v>189</v>
      </c>
      <c r="B32" s="192"/>
      <c r="C32" s="172" t="s">
        <v>205</v>
      </c>
      <c r="D32" s="182" t="s">
        <v>203</v>
      </c>
      <c r="E32" s="235">
        <v>1</v>
      </c>
      <c r="F32" s="205"/>
      <c r="G32" s="175"/>
      <c r="H32" s="121"/>
      <c r="I32" s="176"/>
      <c r="J32" s="176"/>
      <c r="K32" s="56"/>
      <c r="L32" s="89"/>
      <c r="M32" s="57"/>
      <c r="N32" s="58"/>
      <c r="O32" s="58"/>
      <c r="P32" s="59"/>
    </row>
    <row r="33" spans="1:16" ht="25.5">
      <c r="A33" s="192" t="s">
        <v>190</v>
      </c>
      <c r="B33" s="192"/>
      <c r="C33" s="172" t="s">
        <v>206</v>
      </c>
      <c r="D33" s="182" t="s">
        <v>203</v>
      </c>
      <c r="E33" s="235">
        <v>2</v>
      </c>
      <c r="F33" s="205"/>
      <c r="G33" s="175"/>
      <c r="H33" s="121"/>
      <c r="I33" s="176"/>
      <c r="J33" s="176"/>
      <c r="K33" s="56"/>
      <c r="L33" s="89"/>
      <c r="M33" s="57"/>
      <c r="N33" s="58"/>
      <c r="O33" s="58"/>
      <c r="P33" s="59"/>
    </row>
    <row r="34" spans="1:16" ht="25.5">
      <c r="A34" s="192" t="s">
        <v>191</v>
      </c>
      <c r="B34" s="192"/>
      <c r="C34" s="172" t="s">
        <v>207</v>
      </c>
      <c r="D34" s="182" t="s">
        <v>203</v>
      </c>
      <c r="E34" s="235">
        <v>1</v>
      </c>
      <c r="F34" s="205"/>
      <c r="G34" s="175"/>
      <c r="H34" s="121"/>
      <c r="I34" s="176"/>
      <c r="J34" s="176"/>
      <c r="K34" s="56"/>
      <c r="L34" s="89"/>
      <c r="M34" s="57"/>
      <c r="N34" s="58"/>
      <c r="O34" s="58"/>
      <c r="P34" s="59"/>
    </row>
    <row r="35" spans="1:16" ht="25.5">
      <c r="A35" s="192" t="s">
        <v>192</v>
      </c>
      <c r="B35" s="192"/>
      <c r="C35" s="183" t="s">
        <v>208</v>
      </c>
      <c r="D35" s="181"/>
      <c r="E35" s="195"/>
      <c r="F35" s="94"/>
      <c r="G35" s="175"/>
      <c r="H35" s="121"/>
      <c r="I35" s="177"/>
      <c r="J35" s="176"/>
      <c r="K35" s="56"/>
      <c r="L35" s="89"/>
      <c r="M35" s="57"/>
      <c r="N35" s="58"/>
      <c r="O35" s="58"/>
      <c r="P35" s="59"/>
    </row>
    <row r="36" spans="1:16" ht="12.75">
      <c r="A36" s="192" t="s">
        <v>193</v>
      </c>
      <c r="B36" s="192"/>
      <c r="C36" s="183" t="s">
        <v>209</v>
      </c>
      <c r="D36" s="181" t="s">
        <v>203</v>
      </c>
      <c r="E36" s="235">
        <v>2</v>
      </c>
      <c r="F36" s="205"/>
      <c r="G36" s="175"/>
      <c r="H36" s="121"/>
      <c r="I36" s="176"/>
      <c r="J36" s="176"/>
      <c r="K36" s="56"/>
      <c r="L36" s="89"/>
      <c r="M36" s="57"/>
      <c r="N36" s="58"/>
      <c r="O36" s="58"/>
      <c r="P36" s="59"/>
    </row>
    <row r="37" spans="1:16" ht="12.75">
      <c r="A37" s="192" t="s">
        <v>194</v>
      </c>
      <c r="B37" s="192"/>
      <c r="C37" s="183" t="s">
        <v>210</v>
      </c>
      <c r="D37" s="181" t="s">
        <v>203</v>
      </c>
      <c r="E37" s="235">
        <v>30</v>
      </c>
      <c r="F37" s="205"/>
      <c r="G37" s="175"/>
      <c r="H37" s="121"/>
      <c r="I37" s="176"/>
      <c r="J37" s="176"/>
      <c r="K37" s="56"/>
      <c r="L37" s="89"/>
      <c r="M37" s="57"/>
      <c r="N37" s="58"/>
      <c r="O37" s="58"/>
      <c r="P37" s="59"/>
    </row>
    <row r="38" spans="1:16" ht="12.75">
      <c r="A38" s="192" t="s">
        <v>195</v>
      </c>
      <c r="B38" s="192"/>
      <c r="C38" s="183" t="s">
        <v>211</v>
      </c>
      <c r="D38" s="181" t="s">
        <v>203</v>
      </c>
      <c r="E38" s="235">
        <v>2</v>
      </c>
      <c r="F38" s="205"/>
      <c r="G38" s="175"/>
      <c r="H38" s="121"/>
      <c r="I38" s="176"/>
      <c r="J38" s="176"/>
      <c r="K38" s="56"/>
      <c r="L38" s="89"/>
      <c r="M38" s="57"/>
      <c r="N38" s="58"/>
      <c r="O38" s="58"/>
      <c r="P38" s="59"/>
    </row>
    <row r="39" spans="1:16" ht="24.75" customHeight="1">
      <c r="A39" s="192" t="s">
        <v>196</v>
      </c>
      <c r="B39" s="192"/>
      <c r="C39" s="174" t="s">
        <v>212</v>
      </c>
      <c r="D39" s="181"/>
      <c r="E39" s="235"/>
      <c r="F39" s="205"/>
      <c r="G39" s="175"/>
      <c r="H39" s="121"/>
      <c r="I39" s="176"/>
      <c r="J39" s="176"/>
      <c r="K39" s="56"/>
      <c r="L39" s="89"/>
      <c r="M39" s="57"/>
      <c r="N39" s="58"/>
      <c r="O39" s="58"/>
      <c r="P39" s="59"/>
    </row>
    <row r="40" spans="1:16" ht="12.75">
      <c r="A40" s="192" t="s">
        <v>197</v>
      </c>
      <c r="B40" s="192"/>
      <c r="C40" s="172" t="s">
        <v>213</v>
      </c>
      <c r="D40" s="182" t="s">
        <v>203</v>
      </c>
      <c r="E40" s="235">
        <v>4</v>
      </c>
      <c r="F40" s="205"/>
      <c r="G40" s="175"/>
      <c r="H40" s="121"/>
      <c r="I40" s="176"/>
      <c r="J40" s="176"/>
      <c r="K40" s="56"/>
      <c r="L40" s="89"/>
      <c r="M40" s="57"/>
      <c r="N40" s="58"/>
      <c r="O40" s="58"/>
      <c r="P40" s="59"/>
    </row>
    <row r="41" spans="1:16" ht="12.75">
      <c r="A41" s="192" t="s">
        <v>230</v>
      </c>
      <c r="B41" s="192"/>
      <c r="C41" s="172" t="s">
        <v>214</v>
      </c>
      <c r="D41" s="182" t="s">
        <v>203</v>
      </c>
      <c r="E41" s="235">
        <v>2</v>
      </c>
      <c r="F41" s="205"/>
      <c r="G41" s="175"/>
      <c r="H41" s="121"/>
      <c r="I41" s="176"/>
      <c r="J41" s="176"/>
      <c r="K41" s="56"/>
      <c r="L41" s="89"/>
      <c r="M41" s="57"/>
      <c r="N41" s="58"/>
      <c r="O41" s="58"/>
      <c r="P41" s="59"/>
    </row>
    <row r="42" spans="1:16" ht="12.75">
      <c r="A42" s="192" t="s">
        <v>231</v>
      </c>
      <c r="B42" s="192"/>
      <c r="C42" s="172" t="s">
        <v>215</v>
      </c>
      <c r="D42" s="182" t="s">
        <v>203</v>
      </c>
      <c r="E42" s="235">
        <v>61</v>
      </c>
      <c r="F42" s="205"/>
      <c r="G42" s="175"/>
      <c r="H42" s="121"/>
      <c r="I42" s="176"/>
      <c r="J42" s="176"/>
      <c r="K42" s="56"/>
      <c r="L42" s="89"/>
      <c r="M42" s="57"/>
      <c r="N42" s="58"/>
      <c r="O42" s="58"/>
      <c r="P42" s="59"/>
    </row>
    <row r="43" spans="1:16" ht="12.75">
      <c r="A43" s="192" t="s">
        <v>232</v>
      </c>
      <c r="B43" s="192"/>
      <c r="C43" s="172" t="s">
        <v>216</v>
      </c>
      <c r="D43" s="182" t="s">
        <v>203</v>
      </c>
      <c r="E43" s="235">
        <v>2</v>
      </c>
      <c r="F43" s="205"/>
      <c r="G43" s="175"/>
      <c r="H43" s="121"/>
      <c r="I43" s="176"/>
      <c r="J43" s="176"/>
      <c r="K43" s="56"/>
      <c r="L43" s="89"/>
      <c r="M43" s="57"/>
      <c r="N43" s="58"/>
      <c r="O43" s="58"/>
      <c r="P43" s="59"/>
    </row>
    <row r="44" spans="1:16" ht="25.5">
      <c r="A44" s="192" t="s">
        <v>244</v>
      </c>
      <c r="B44" s="192"/>
      <c r="C44" s="172" t="s">
        <v>217</v>
      </c>
      <c r="D44" s="182" t="s">
        <v>203</v>
      </c>
      <c r="E44" s="235">
        <v>2</v>
      </c>
      <c r="F44" s="205"/>
      <c r="G44" s="175"/>
      <c r="H44" s="121"/>
      <c r="I44" s="176"/>
      <c r="J44" s="176"/>
      <c r="K44" s="56"/>
      <c r="L44" s="89"/>
      <c r="M44" s="57"/>
      <c r="N44" s="58"/>
      <c r="O44" s="58"/>
      <c r="P44" s="59"/>
    </row>
    <row r="45" spans="1:16" ht="25.5">
      <c r="A45" s="192" t="s">
        <v>245</v>
      </c>
      <c r="B45" s="192"/>
      <c r="C45" s="172" t="s">
        <v>218</v>
      </c>
      <c r="D45" s="182" t="s">
        <v>203</v>
      </c>
      <c r="E45" s="235">
        <v>4</v>
      </c>
      <c r="F45" s="205"/>
      <c r="G45" s="175"/>
      <c r="H45" s="121"/>
      <c r="I45" s="176"/>
      <c r="J45" s="176"/>
      <c r="K45" s="56"/>
      <c r="L45" s="89"/>
      <c r="M45" s="57"/>
      <c r="N45" s="58"/>
      <c r="O45" s="58"/>
      <c r="P45" s="59"/>
    </row>
    <row r="46" spans="1:16" ht="25.5">
      <c r="A46" s="192" t="s">
        <v>246</v>
      </c>
      <c r="B46" s="192"/>
      <c r="C46" s="172" t="s">
        <v>219</v>
      </c>
      <c r="D46" s="182" t="s">
        <v>203</v>
      </c>
      <c r="E46" s="235">
        <v>6</v>
      </c>
      <c r="F46" s="205"/>
      <c r="G46" s="175"/>
      <c r="H46" s="121"/>
      <c r="I46" s="176"/>
      <c r="J46" s="176"/>
      <c r="K46" s="56"/>
      <c r="L46" s="89"/>
      <c r="M46" s="57"/>
      <c r="N46" s="58"/>
      <c r="O46" s="58"/>
      <c r="P46" s="59"/>
    </row>
    <row r="47" spans="1:16" ht="25.5">
      <c r="A47" s="192" t="s">
        <v>247</v>
      </c>
      <c r="B47" s="192"/>
      <c r="C47" s="172" t="s">
        <v>220</v>
      </c>
      <c r="D47" s="182" t="s">
        <v>203</v>
      </c>
      <c r="E47" s="235">
        <v>8</v>
      </c>
      <c r="F47" s="205"/>
      <c r="G47" s="175"/>
      <c r="H47" s="121"/>
      <c r="I47" s="176"/>
      <c r="J47" s="176"/>
      <c r="K47" s="56"/>
      <c r="L47" s="89"/>
      <c r="M47" s="57"/>
      <c r="N47" s="58"/>
      <c r="O47" s="58"/>
      <c r="P47" s="59"/>
    </row>
    <row r="48" spans="1:16" ht="25.5">
      <c r="A48" s="192" t="s">
        <v>248</v>
      </c>
      <c r="B48" s="192"/>
      <c r="C48" s="172" t="s">
        <v>221</v>
      </c>
      <c r="D48" s="182" t="s">
        <v>203</v>
      </c>
      <c r="E48" s="235">
        <v>6</v>
      </c>
      <c r="F48" s="205"/>
      <c r="G48" s="175"/>
      <c r="H48" s="121"/>
      <c r="I48" s="176"/>
      <c r="J48" s="176"/>
      <c r="K48" s="56"/>
      <c r="L48" s="89"/>
      <c r="M48" s="57"/>
      <c r="N48" s="58"/>
      <c r="O48" s="58"/>
      <c r="P48" s="59"/>
    </row>
    <row r="49" spans="1:16" ht="12.75">
      <c r="A49" s="192" t="s">
        <v>249</v>
      </c>
      <c r="B49" s="192"/>
      <c r="C49" s="172" t="s">
        <v>222</v>
      </c>
      <c r="D49" s="182" t="s">
        <v>203</v>
      </c>
      <c r="E49" s="235">
        <v>2</v>
      </c>
      <c r="F49" s="205"/>
      <c r="G49" s="175"/>
      <c r="H49" s="121"/>
      <c r="I49" s="176"/>
      <c r="J49" s="176"/>
      <c r="K49" s="56"/>
      <c r="L49" s="89"/>
      <c r="M49" s="57"/>
      <c r="N49" s="58"/>
      <c r="O49" s="58"/>
      <c r="P49" s="59"/>
    </row>
    <row r="50" spans="1:16" ht="25.5">
      <c r="A50" s="192" t="s">
        <v>250</v>
      </c>
      <c r="B50" s="192"/>
      <c r="C50" s="183" t="s">
        <v>223</v>
      </c>
      <c r="D50" s="181" t="s">
        <v>43</v>
      </c>
      <c r="E50" s="235">
        <v>219</v>
      </c>
      <c r="F50" s="205"/>
      <c r="G50" s="175"/>
      <c r="H50" s="121"/>
      <c r="I50" s="176"/>
      <c r="J50" s="176"/>
      <c r="K50" s="56"/>
      <c r="L50" s="89"/>
      <c r="M50" s="57"/>
      <c r="N50" s="58"/>
      <c r="O50" s="58"/>
      <c r="P50" s="59"/>
    </row>
    <row r="51" spans="1:16" ht="12.75">
      <c r="A51" s="192" t="s">
        <v>251</v>
      </c>
      <c r="B51" s="192"/>
      <c r="C51" s="183" t="s">
        <v>224</v>
      </c>
      <c r="D51" s="181" t="s">
        <v>225</v>
      </c>
      <c r="E51" s="235">
        <v>11</v>
      </c>
      <c r="F51" s="205"/>
      <c r="G51" s="175"/>
      <c r="H51" s="121"/>
      <c r="I51" s="176"/>
      <c r="J51" s="176"/>
      <c r="K51" s="56"/>
      <c r="L51" s="89"/>
      <c r="M51" s="57"/>
      <c r="N51" s="58"/>
      <c r="O51" s="58"/>
      <c r="P51" s="59"/>
    </row>
    <row r="52" spans="1:16" ht="12.75">
      <c r="A52" s="192" t="s">
        <v>252</v>
      </c>
      <c r="B52" s="192"/>
      <c r="C52" s="183" t="s">
        <v>226</v>
      </c>
      <c r="D52" s="181" t="s">
        <v>43</v>
      </c>
      <c r="E52" s="195">
        <v>146</v>
      </c>
      <c r="F52" s="205"/>
      <c r="G52" s="175"/>
      <c r="H52" s="121"/>
      <c r="I52" s="176"/>
      <c r="J52" s="176"/>
      <c r="K52" s="56"/>
      <c r="L52" s="89"/>
      <c r="M52" s="57"/>
      <c r="N52" s="58"/>
      <c r="O52" s="58"/>
      <c r="P52" s="59"/>
    </row>
    <row r="53" spans="1:16" ht="12.75">
      <c r="A53" s="192" t="s">
        <v>253</v>
      </c>
      <c r="B53" s="192"/>
      <c r="C53" s="174" t="s">
        <v>227</v>
      </c>
      <c r="D53" s="179" t="s">
        <v>228</v>
      </c>
      <c r="E53" s="237">
        <v>1</v>
      </c>
      <c r="F53" s="205"/>
      <c r="G53" s="196"/>
      <c r="H53" s="121"/>
      <c r="I53" s="176"/>
      <c r="J53" s="180"/>
      <c r="K53" s="56"/>
      <c r="L53" s="89"/>
      <c r="M53" s="57"/>
      <c r="N53" s="58"/>
      <c r="O53" s="58"/>
      <c r="P53" s="59"/>
    </row>
    <row r="54" spans="1:16" ht="12.75">
      <c r="A54" s="192" t="s">
        <v>254</v>
      </c>
      <c r="B54" s="192"/>
      <c r="C54" s="183" t="s">
        <v>229</v>
      </c>
      <c r="D54" s="181" t="s">
        <v>225</v>
      </c>
      <c r="E54" s="195">
        <v>2</v>
      </c>
      <c r="F54" s="206"/>
      <c r="G54" s="196"/>
      <c r="H54" s="121"/>
      <c r="I54" s="204"/>
      <c r="J54" s="204"/>
      <c r="K54" s="56"/>
      <c r="L54" s="89"/>
      <c r="M54" s="57"/>
      <c r="N54" s="58"/>
      <c r="O54" s="58"/>
      <c r="P54" s="59"/>
    </row>
    <row r="55" spans="1:16" ht="12.75">
      <c r="A55" s="192"/>
      <c r="B55" s="192"/>
      <c r="C55" s="174"/>
      <c r="D55" s="173"/>
      <c r="E55" s="195"/>
      <c r="F55" s="94"/>
      <c r="G55" s="120"/>
      <c r="H55" s="121"/>
      <c r="I55" s="120"/>
      <c r="J55" s="122"/>
      <c r="K55" s="56"/>
      <c r="L55" s="89"/>
      <c r="M55" s="57"/>
      <c r="N55" s="58"/>
      <c r="O55" s="58"/>
      <c r="P55" s="59"/>
    </row>
    <row r="56" spans="1:16" ht="12.75">
      <c r="A56" s="173"/>
      <c r="B56" s="173"/>
      <c r="C56" s="75" t="s">
        <v>12</v>
      </c>
      <c r="D56" s="76"/>
      <c r="E56" s="77"/>
      <c r="F56" s="77"/>
      <c r="G56" s="78"/>
      <c r="H56" s="78"/>
      <c r="I56" s="78"/>
      <c r="J56" s="79"/>
      <c r="K56" s="79"/>
      <c r="L56" s="80">
        <f>SUM(L16:L55)</f>
        <v>0</v>
      </c>
      <c r="M56" s="81">
        <f>SUM(M16:M55)</f>
        <v>0</v>
      </c>
      <c r="N56" s="81">
        <f>SUM(N16:N55)</f>
        <v>0</v>
      </c>
      <c r="O56" s="81">
        <f>SUM(O16:O55)</f>
        <v>0</v>
      </c>
      <c r="P56" s="81">
        <f>SUM(P16:P55)</f>
        <v>0</v>
      </c>
    </row>
    <row r="57" spans="1:16" ht="12.75">
      <c r="A57" s="173"/>
      <c r="B57" s="173"/>
      <c r="C57" s="197" t="s">
        <v>292</v>
      </c>
      <c r="D57" s="198"/>
      <c r="E57" s="199"/>
      <c r="F57" s="199"/>
      <c r="G57" s="62"/>
      <c r="H57" s="62"/>
      <c r="I57" s="62"/>
      <c r="J57" s="63"/>
      <c r="K57" s="56"/>
      <c r="L57" s="64"/>
      <c r="M57" s="200"/>
      <c r="N57" s="109">
        <f>N56*0.03</f>
        <v>0</v>
      </c>
      <c r="O57" s="109"/>
      <c r="P57" s="110">
        <f>SUM(N57:O57)</f>
        <v>0</v>
      </c>
    </row>
    <row r="58" spans="1:16" ht="12.75">
      <c r="A58" s="173"/>
      <c r="B58" s="173"/>
      <c r="C58" s="201" t="s">
        <v>12</v>
      </c>
      <c r="D58" s="202"/>
      <c r="E58" s="203"/>
      <c r="F58" s="203"/>
      <c r="G58" s="86"/>
      <c r="H58" s="86"/>
      <c r="I58" s="86"/>
      <c r="J58" s="87"/>
      <c r="K58" s="87"/>
      <c r="L58" s="111">
        <f>SUM(L56:L57)</f>
        <v>0</v>
      </c>
      <c r="M58" s="112">
        <f>SUM(M56:M57)</f>
        <v>0</v>
      </c>
      <c r="N58" s="112">
        <f>SUM(N56:N57)</f>
        <v>0</v>
      </c>
      <c r="O58" s="112">
        <f>SUM(O56:O57)</f>
        <v>0</v>
      </c>
      <c r="P58" s="112">
        <f>SUM(P56:P57)</f>
        <v>0</v>
      </c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60"/>
      <c r="B62" s="60"/>
      <c r="C62" s="13" t="s">
        <v>294</v>
      </c>
      <c r="D62" s="60"/>
      <c r="E62" s="61"/>
      <c r="F62" s="61"/>
      <c r="G62" s="62"/>
      <c r="H62" s="62"/>
      <c r="I62" s="62"/>
      <c r="J62" s="63"/>
      <c r="K62" s="56"/>
      <c r="L62" s="64"/>
      <c r="M62" s="63"/>
      <c r="N62" s="58"/>
      <c r="O62" s="58"/>
      <c r="P62" s="59"/>
    </row>
    <row r="63" spans="1:16" ht="12.75">
      <c r="A63" s="60"/>
      <c r="B63" s="60"/>
      <c r="C63" s="13"/>
      <c r="D63" s="60"/>
      <c r="E63" s="61"/>
      <c r="F63" s="61"/>
      <c r="G63" s="62"/>
      <c r="H63" s="62"/>
      <c r="I63" s="62"/>
      <c r="J63" s="63"/>
      <c r="K63" s="56"/>
      <c r="L63" s="64"/>
      <c r="M63" s="63"/>
      <c r="N63" s="58"/>
      <c r="O63" s="58"/>
      <c r="P63" s="59"/>
    </row>
    <row r="64" spans="1:16" ht="12.75">
      <c r="A64" s="60"/>
      <c r="B64" s="60"/>
      <c r="C64" s="15" t="s">
        <v>293</v>
      </c>
      <c r="D64" s="60"/>
      <c r="E64" s="61"/>
      <c r="F64" s="61"/>
      <c r="G64" s="62"/>
      <c r="H64" s="62"/>
      <c r="I64" s="62"/>
      <c r="J64" s="63"/>
      <c r="K64" s="56"/>
      <c r="L64" s="64"/>
      <c r="M64" s="63"/>
      <c r="N64" s="58"/>
      <c r="O64" s="58"/>
      <c r="P64" s="59"/>
    </row>
    <row r="65" spans="1:16" ht="12.75">
      <c r="A65" s="60"/>
      <c r="B65" s="60"/>
      <c r="C65" s="67"/>
      <c r="D65" s="60"/>
      <c r="E65" s="61"/>
      <c r="F65" s="61"/>
      <c r="G65" s="62"/>
      <c r="H65" s="62"/>
      <c r="I65" s="62"/>
      <c r="J65" s="63"/>
      <c r="K65" s="56"/>
      <c r="L65" s="64"/>
      <c r="M65" s="63"/>
      <c r="N65" s="58"/>
      <c r="O65" s="58"/>
      <c r="P65" s="59"/>
    </row>
  </sheetData>
  <sheetProtection/>
  <mergeCells count="9">
    <mergeCell ref="N9:O9"/>
    <mergeCell ref="A7:P7"/>
    <mergeCell ref="A12:A13"/>
    <mergeCell ref="C12:C13"/>
    <mergeCell ref="D12:D13"/>
    <mergeCell ref="E12:E13"/>
    <mergeCell ref="F12:K12"/>
    <mergeCell ref="L12:P12"/>
    <mergeCell ref="A8:P8"/>
  </mergeCells>
  <printOptions/>
  <pageMargins left="0.3937007874015748" right="0.3937007874015748" top="0.7874015748031497" bottom="0.7874015748031497" header="0.3937007874015748" footer="0.3937007874015748"/>
  <pageSetup fitToHeight="100" horizontalDpi="300" verticalDpi="300" orientation="landscape" paperSize="9" scale="90" r:id="rId1"/>
  <headerFooter alignWithMargins="0">
    <oddHeader>&amp;L&amp;"Arial,Полужирный"&amp;14T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DairisS</cp:lastModifiedBy>
  <cp:lastPrinted>2014-02-26T09:40:12Z</cp:lastPrinted>
  <dcterms:created xsi:type="dcterms:W3CDTF">1996-10-14T23:33:28Z</dcterms:created>
  <dcterms:modified xsi:type="dcterms:W3CDTF">2014-06-05T06:24:30Z</dcterms:modified>
  <cp:category/>
  <cp:version/>
  <cp:contentType/>
  <cp:contentStatus/>
</cp:coreProperties>
</file>