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595" windowHeight="10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'Sheet1'!$A$7:$U$7</definedName>
    <definedName name="_xlnm._FilterDatabase" localSheetId="1" hidden="1">'Sheet2'!$A$4:$U$4</definedName>
  </definedNames>
  <calcPr fullCalcOnLoad="1"/>
</workbook>
</file>

<file path=xl/sharedStrings.xml><?xml version="1.0" encoding="utf-8"?>
<sst xmlns="http://schemas.openxmlformats.org/spreadsheetml/2006/main" count="202" uniqueCount="86">
  <si>
    <t>MADONAS  NOVADA  PAŠVALDĪBA</t>
  </si>
  <si>
    <t>PIELIKUMS Nr.1</t>
  </si>
  <si>
    <t>Nosaukums</t>
  </si>
  <si>
    <t>Novads</t>
  </si>
  <si>
    <t>Madona (novads)</t>
  </si>
  <si>
    <t>Madona (pilsēta)</t>
  </si>
  <si>
    <t>Arona</t>
  </si>
  <si>
    <t>Barkava</t>
  </si>
  <si>
    <t>Bērzaune</t>
  </si>
  <si>
    <t>Dzelzava</t>
  </si>
  <si>
    <t>Kalsnava</t>
  </si>
  <si>
    <t>Lazdona</t>
  </si>
  <si>
    <t>Liezēre</t>
  </si>
  <si>
    <t>Ļaudona</t>
  </si>
  <si>
    <t>Mārciena</t>
  </si>
  <si>
    <t>Mētriena</t>
  </si>
  <si>
    <t>Ošupe</t>
  </si>
  <si>
    <t>Prauliena</t>
  </si>
  <si>
    <t>Sarkaņi</t>
  </si>
  <si>
    <t>Vestiena</t>
  </si>
  <si>
    <t>Kopā</t>
  </si>
  <si>
    <t>Kopā Madona Sarkaņi</t>
  </si>
  <si>
    <t>04.100</t>
  </si>
  <si>
    <t>Nekustamā īpašuma nodoklis</t>
  </si>
  <si>
    <t>05.400</t>
  </si>
  <si>
    <t>Azartspēļu nodoklis</t>
  </si>
  <si>
    <t>08.600</t>
  </si>
  <si>
    <t>Procentu ieņēmumi</t>
  </si>
  <si>
    <t>09.000</t>
  </si>
  <si>
    <t>Nodevas</t>
  </si>
  <si>
    <t>10.100</t>
  </si>
  <si>
    <t>Naudas sodi</t>
  </si>
  <si>
    <t>12.000</t>
  </si>
  <si>
    <t>Pārējie nenodokļu ieņēmumi</t>
  </si>
  <si>
    <t>13.000</t>
  </si>
  <si>
    <t>Īpašumu pārdošana</t>
  </si>
  <si>
    <t>21.000</t>
  </si>
  <si>
    <t>Maksas pakalpojumi un citi pašu ieņēmumi</t>
  </si>
  <si>
    <t>19.200</t>
  </si>
  <si>
    <t>01.112</t>
  </si>
  <si>
    <t>Iedzīvotāju ienākuma nodoklis</t>
  </si>
  <si>
    <r>
      <t xml:space="preserve">Iedzīvotāju ienākuma nodoklis  </t>
    </r>
    <r>
      <rPr>
        <b/>
        <sz val="10"/>
        <rFont val="Arial"/>
        <family val="2"/>
      </rPr>
      <t>sociālajiem pabalstiem</t>
    </r>
  </si>
  <si>
    <t>18.630</t>
  </si>
  <si>
    <t>18.600</t>
  </si>
  <si>
    <t>Transferti mūzikas skolai</t>
  </si>
  <si>
    <t>Transferti mākslas skolai</t>
  </si>
  <si>
    <t>Transferti BJSS</t>
  </si>
  <si>
    <t>18.620</t>
  </si>
  <si>
    <t>Pašvaldību budžetā saņemtās valsts budžeta mērķdotācijas Dzelzavas internātskola</t>
  </si>
  <si>
    <t>18.641</t>
  </si>
  <si>
    <t>Dotācija no PFIF</t>
  </si>
  <si>
    <t>18.690</t>
  </si>
  <si>
    <t>Dotācija par sociālās aprūpes iestādēs ievietotajām personām (pansionāti)</t>
  </si>
  <si>
    <t>Mērķdotācija izglītības funkcijas nodrošināšanai no valsts dotāciju un mērķdotāciju sadales (pamata un vispārējā vidējā izglītība)</t>
  </si>
  <si>
    <t>Mērķdotācija izglītības funkcijas nodrošināšanai no valsts dotāciju un mērķdotāciju sadales (5/ 6 gadīgo bērnu apmācība)</t>
  </si>
  <si>
    <t>Mērķdotācija     izglītības funkcijas nodrošināšanai no valsts dotāciju un mērķdotāciju sadales (interešu izglītība)</t>
  </si>
  <si>
    <t>19.300</t>
  </si>
  <si>
    <t>Transferti pedagogu atalgojumiem (6.piel.)</t>
  </si>
  <si>
    <t>Transferti interešu izglītībai (7.piel.)</t>
  </si>
  <si>
    <t>Transferti 5/ 6 gadīgo bērnu apmācībai</t>
  </si>
  <si>
    <t>Transferti Dzelzavas speciālajai internātskolai</t>
  </si>
  <si>
    <t>Transferti pansionātiem</t>
  </si>
  <si>
    <r>
      <t xml:space="preserve">Transferti </t>
    </r>
    <r>
      <rPr>
        <b/>
        <sz val="10"/>
        <rFont val="Arial"/>
        <family val="2"/>
      </rPr>
      <t>sociālajiem pabalstiem</t>
    </r>
    <r>
      <rPr>
        <sz val="10"/>
        <rFont val="Arial"/>
        <family val="0"/>
      </rPr>
      <t xml:space="preserve"> ( no IIN un PFIF)</t>
    </r>
  </si>
  <si>
    <t xml:space="preserve">Transferti no novada pašvaldības  (no IIN , PFIF, pansionātiem) </t>
  </si>
  <si>
    <t xml:space="preserve">Kopā   ieņēmumi  </t>
  </si>
  <si>
    <t>KOPĀ  ieņēmumi</t>
  </si>
  <si>
    <t>Kopā transferti</t>
  </si>
  <si>
    <t>Konsolidācija</t>
  </si>
  <si>
    <t xml:space="preserve">Mētrienas komunālā saimniecība </t>
  </si>
  <si>
    <t>Summa</t>
  </si>
  <si>
    <t xml:space="preserve">2014.gada pamatbudžeta ieņēmumi  </t>
  </si>
  <si>
    <t>(euro)</t>
  </si>
  <si>
    <t>Transferti pagaidu sabiedriskajiem darbiem</t>
  </si>
  <si>
    <t>Mērķdotācija pašvaldību pasākumiem</t>
  </si>
  <si>
    <t xml:space="preserve">Ieņēmumi pašvaldības budžetā no citām pašvaldībām </t>
  </si>
  <si>
    <t>Mērķdotācija māksliniecisko kolektīvu vadītāju atalgojumiem</t>
  </si>
  <si>
    <t>Transferti māksliniecisko kolektīvu vadītāju atalgojumiem</t>
  </si>
  <si>
    <t xml:space="preserve">Transferti no atlikuma </t>
  </si>
  <si>
    <t>Transferti izglītības iestāžu pedagogu atalgojumiem</t>
  </si>
  <si>
    <t>KOPĀ</t>
  </si>
  <si>
    <t>EUR</t>
  </si>
  <si>
    <t>APSTIPRINĀTS</t>
  </si>
  <si>
    <t>ar Madonas novada pašvaldības domes 21.01.2014.</t>
  </si>
  <si>
    <t>Lēmumu Nr.25 (protokols Nr.2, 1.p.)</t>
  </si>
  <si>
    <t>Madonas novada pašvaldības ekonomiste</t>
  </si>
  <si>
    <t>S.Kalniņa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</si>
</sst>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textRotation="90" wrapText="1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 quotePrefix="1">
      <alignment/>
    </xf>
    <xf numFmtId="3" fontId="3" fillId="0" borderId="11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49" fontId="0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 quotePrefix="1">
      <alignment/>
    </xf>
    <xf numFmtId="0" fontId="2" fillId="0" borderId="12" xfId="0" applyFont="1" applyFill="1" applyBorder="1" applyAlignment="1">
      <alignment textRotation="90"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9" sqref="P59"/>
    </sheetView>
  </sheetViews>
  <sheetFormatPr defaultColWidth="9.140625" defaultRowHeight="12.75"/>
  <cols>
    <col min="1" max="1" width="6.57421875" style="0" bestFit="1" customWidth="1"/>
    <col min="2" max="2" width="23.421875" style="0" customWidth="1"/>
    <col min="3" max="3" width="10.140625" style="0" bestFit="1" customWidth="1"/>
    <col min="6" max="13" width="7.57421875" style="0" bestFit="1" customWidth="1"/>
    <col min="14" max="14" width="7.57421875" style="0" customWidth="1"/>
    <col min="15" max="18" width="7.57421875" style="0" bestFit="1" customWidth="1"/>
    <col min="19" max="19" width="7.57421875" style="0" customWidth="1"/>
    <col min="20" max="20" width="10.140625" style="0" bestFit="1" customWidth="1"/>
    <col min="21" max="21" width="9.8515625" style="0" customWidth="1"/>
  </cols>
  <sheetData>
    <row r="1" ht="12.75">
      <c r="P1" t="s">
        <v>81</v>
      </c>
    </row>
    <row r="2" ht="12.75">
      <c r="O2" t="s">
        <v>82</v>
      </c>
    </row>
    <row r="3" ht="12.75">
      <c r="O3" t="s">
        <v>83</v>
      </c>
    </row>
    <row r="4" spans="7:17" ht="12.75">
      <c r="G4" t="s">
        <v>0</v>
      </c>
      <c r="Q4" t="s">
        <v>1</v>
      </c>
    </row>
    <row r="5" spans="2:20" ht="15.75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ht="12.75">
      <c r="M6" t="s">
        <v>80</v>
      </c>
    </row>
    <row r="7" spans="1:21" ht="85.5" customHeight="1">
      <c r="A7" s="1"/>
      <c r="B7" s="2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5" t="s">
        <v>17</v>
      </c>
      <c r="R7" s="5" t="s">
        <v>18</v>
      </c>
      <c r="S7" s="5" t="s">
        <v>19</v>
      </c>
      <c r="T7" s="6" t="s">
        <v>20</v>
      </c>
      <c r="U7" s="7" t="s">
        <v>21</v>
      </c>
    </row>
    <row r="8" spans="1:21" ht="25.5" customHeight="1">
      <c r="A8" s="8" t="s">
        <v>22</v>
      </c>
      <c r="B8" s="9" t="s">
        <v>23</v>
      </c>
      <c r="C8" s="1"/>
      <c r="D8" s="1"/>
      <c r="E8" s="10">
        <v>239514</v>
      </c>
      <c r="F8" s="10">
        <v>53746</v>
      </c>
      <c r="G8" s="10">
        <v>74349</v>
      </c>
      <c r="H8" s="10">
        <v>46744</v>
      </c>
      <c r="I8" s="10">
        <v>49204</v>
      </c>
      <c r="J8" s="10">
        <v>66726</v>
      </c>
      <c r="K8" s="10">
        <v>13943</v>
      </c>
      <c r="L8" s="10">
        <v>73349</v>
      </c>
      <c r="M8" s="10">
        <v>63543</v>
      </c>
      <c r="N8" s="10">
        <v>28494</v>
      </c>
      <c r="O8" s="10">
        <v>36633</v>
      </c>
      <c r="P8" s="10">
        <v>71962</v>
      </c>
      <c r="Q8" s="10">
        <v>70468</v>
      </c>
      <c r="R8" s="10">
        <v>60915</v>
      </c>
      <c r="S8" s="10">
        <v>28533</v>
      </c>
      <c r="T8" s="11">
        <f>SUM(C8:S8)</f>
        <v>978123</v>
      </c>
      <c r="U8" s="11">
        <f aca="true" t="shared" si="0" ref="U8:U44">C8+D8+E8+R8</f>
        <v>300429</v>
      </c>
    </row>
    <row r="9" spans="1:21" ht="12.75">
      <c r="A9" s="8" t="s">
        <v>24</v>
      </c>
      <c r="B9" s="9" t="s">
        <v>25</v>
      </c>
      <c r="C9" s="1"/>
      <c r="D9" s="1"/>
      <c r="E9" s="10">
        <v>34559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>
        <f aca="true" t="shared" si="1" ref="T9:T40">SUM(C9:S9)</f>
        <v>34559</v>
      </c>
      <c r="U9" s="11">
        <f t="shared" si="0"/>
        <v>34559</v>
      </c>
    </row>
    <row r="10" spans="1:21" ht="12.75">
      <c r="A10" s="8" t="s">
        <v>26</v>
      </c>
      <c r="B10" s="9" t="s">
        <v>27</v>
      </c>
      <c r="C10" s="1"/>
      <c r="D10" s="1"/>
      <c r="E10" s="10">
        <v>57</v>
      </c>
      <c r="F10" s="10"/>
      <c r="G10" s="10"/>
      <c r="H10" s="10"/>
      <c r="I10" s="10"/>
      <c r="J10" s="10">
        <v>21</v>
      </c>
      <c r="K10" s="12">
        <v>57</v>
      </c>
      <c r="L10" s="10"/>
      <c r="M10" s="10">
        <v>142</v>
      </c>
      <c r="N10" s="10">
        <v>1964</v>
      </c>
      <c r="O10" s="10"/>
      <c r="P10" s="10"/>
      <c r="Q10" s="10"/>
      <c r="R10" s="10"/>
      <c r="S10" s="10"/>
      <c r="T10" s="11">
        <f t="shared" si="1"/>
        <v>2241</v>
      </c>
      <c r="U10" s="11">
        <f t="shared" si="0"/>
        <v>57</v>
      </c>
    </row>
    <row r="11" spans="1:21" ht="12.75">
      <c r="A11" s="8" t="s">
        <v>28</v>
      </c>
      <c r="B11" s="9" t="s">
        <v>29</v>
      </c>
      <c r="C11" s="1"/>
      <c r="D11" s="1"/>
      <c r="E11" s="10">
        <v>17003</v>
      </c>
      <c r="F11" s="10">
        <v>1423</v>
      </c>
      <c r="G11" s="10">
        <v>1281</v>
      </c>
      <c r="H11" s="10">
        <v>1138</v>
      </c>
      <c r="I11" s="10">
        <v>711</v>
      </c>
      <c r="J11" s="10">
        <v>1345</v>
      </c>
      <c r="K11" s="10">
        <v>711</v>
      </c>
      <c r="L11" s="10">
        <v>605</v>
      </c>
      <c r="M11" s="10">
        <v>683</v>
      </c>
      <c r="N11" s="10">
        <v>384</v>
      </c>
      <c r="O11" s="10">
        <v>555</v>
      </c>
      <c r="P11" s="10">
        <v>1281</v>
      </c>
      <c r="Q11" s="10">
        <v>711</v>
      </c>
      <c r="R11" s="10">
        <v>1323</v>
      </c>
      <c r="S11" s="10">
        <v>441</v>
      </c>
      <c r="T11" s="11">
        <f t="shared" si="1"/>
        <v>29595</v>
      </c>
      <c r="U11" s="11">
        <f t="shared" si="0"/>
        <v>18326</v>
      </c>
    </row>
    <row r="12" spans="1:21" ht="12.75">
      <c r="A12" s="8" t="s">
        <v>30</v>
      </c>
      <c r="B12" s="9" t="s">
        <v>31</v>
      </c>
      <c r="C12" s="1"/>
      <c r="D12" s="1"/>
      <c r="E12" s="10">
        <v>9106</v>
      </c>
      <c r="F12" s="10">
        <v>1423</v>
      </c>
      <c r="G12" s="10">
        <v>854</v>
      </c>
      <c r="H12" s="10">
        <v>1138</v>
      </c>
      <c r="I12" s="10">
        <v>854</v>
      </c>
      <c r="J12" s="10">
        <v>1458</v>
      </c>
      <c r="K12" s="10">
        <v>427</v>
      </c>
      <c r="L12" s="10">
        <v>4269</v>
      </c>
      <c r="M12" s="10">
        <v>1992</v>
      </c>
      <c r="N12" s="10">
        <v>1707</v>
      </c>
      <c r="O12" s="10">
        <v>512</v>
      </c>
      <c r="P12" s="10">
        <v>1707</v>
      </c>
      <c r="Q12" s="10">
        <v>3557</v>
      </c>
      <c r="R12" s="10">
        <v>2703</v>
      </c>
      <c r="S12" s="10">
        <v>285</v>
      </c>
      <c r="T12" s="11">
        <f t="shared" si="1"/>
        <v>31992</v>
      </c>
      <c r="U12" s="11">
        <f t="shared" si="0"/>
        <v>11809</v>
      </c>
    </row>
    <row r="13" spans="1:21" ht="25.5">
      <c r="A13" s="8" t="s">
        <v>32</v>
      </c>
      <c r="B13" s="9" t="s">
        <v>33</v>
      </c>
      <c r="C13" s="1"/>
      <c r="D13" s="1"/>
      <c r="E13" s="10"/>
      <c r="F13" s="10">
        <v>4269</v>
      </c>
      <c r="G13" s="10"/>
      <c r="H13" s="10"/>
      <c r="I13" s="10">
        <v>128</v>
      </c>
      <c r="J13" s="10"/>
      <c r="K13" s="10"/>
      <c r="L13" s="10">
        <v>541</v>
      </c>
      <c r="M13" s="10">
        <v>142</v>
      </c>
      <c r="N13" s="10">
        <v>77</v>
      </c>
      <c r="O13" s="10">
        <v>4491</v>
      </c>
      <c r="P13" s="10">
        <v>6830</v>
      </c>
      <c r="Q13" s="10">
        <v>57</v>
      </c>
      <c r="R13" s="10"/>
      <c r="S13" s="10">
        <v>1238</v>
      </c>
      <c r="T13" s="11">
        <f t="shared" si="1"/>
        <v>17773</v>
      </c>
      <c r="U13" s="11">
        <f t="shared" si="0"/>
        <v>0</v>
      </c>
    </row>
    <row r="14" spans="1:21" ht="12.75">
      <c r="A14" s="13" t="s">
        <v>34</v>
      </c>
      <c r="B14" s="9" t="s">
        <v>35</v>
      </c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>
        <f t="shared" si="1"/>
        <v>0</v>
      </c>
      <c r="U14" s="11">
        <f t="shared" si="0"/>
        <v>0</v>
      </c>
    </row>
    <row r="15" spans="1:21" ht="26.25" customHeight="1">
      <c r="A15" s="8" t="s">
        <v>36</v>
      </c>
      <c r="B15" s="9" t="s">
        <v>37</v>
      </c>
      <c r="C15" s="1"/>
      <c r="D15" s="1"/>
      <c r="E15" s="10">
        <v>412365</v>
      </c>
      <c r="F15" s="10">
        <v>9889</v>
      </c>
      <c r="G15" s="10">
        <v>97182</v>
      </c>
      <c r="H15" s="10">
        <v>13958</v>
      </c>
      <c r="I15" s="10">
        <v>78730</v>
      </c>
      <c r="J15" s="10">
        <v>14954</v>
      </c>
      <c r="K15" s="10">
        <v>8537</v>
      </c>
      <c r="L15" s="10">
        <v>91540</v>
      </c>
      <c r="M15" s="10">
        <v>90680</v>
      </c>
      <c r="N15" s="10">
        <v>13580</v>
      </c>
      <c r="O15" s="10">
        <v>3443</v>
      </c>
      <c r="P15" s="10">
        <v>18341</v>
      </c>
      <c r="Q15" s="10">
        <v>25740</v>
      </c>
      <c r="R15" s="10">
        <v>5976</v>
      </c>
      <c r="S15" s="10">
        <v>5791</v>
      </c>
      <c r="T15" s="11">
        <f t="shared" si="1"/>
        <v>890706</v>
      </c>
      <c r="U15" s="11">
        <f t="shared" si="0"/>
        <v>418341</v>
      </c>
    </row>
    <row r="16" spans="1:21" ht="25.5">
      <c r="A16" s="8" t="s">
        <v>39</v>
      </c>
      <c r="B16" s="9" t="s">
        <v>40</v>
      </c>
      <c r="C16" s="1">
        <v>1056199</v>
      </c>
      <c r="D16" s="1">
        <v>5263240</v>
      </c>
      <c r="E16" s="10">
        <v>2706270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v>231323</v>
      </c>
      <c r="S16" s="10"/>
      <c r="T16" s="11">
        <f t="shared" si="1"/>
        <v>9257032</v>
      </c>
      <c r="U16" s="11">
        <f t="shared" si="0"/>
        <v>9257032</v>
      </c>
    </row>
    <row r="17" spans="1:21" ht="38.25">
      <c r="A17" s="8" t="s">
        <v>39</v>
      </c>
      <c r="B17" s="9" t="s">
        <v>41</v>
      </c>
      <c r="C17" s="1">
        <v>34319</v>
      </c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v>2294</v>
      </c>
      <c r="S17" s="10"/>
      <c r="T17" s="11">
        <f t="shared" si="1"/>
        <v>36613</v>
      </c>
      <c r="U17" s="11">
        <f t="shared" si="0"/>
        <v>36613</v>
      </c>
    </row>
    <row r="18" spans="1:21" ht="24">
      <c r="A18" s="13" t="s">
        <v>42</v>
      </c>
      <c r="B18" s="14" t="s">
        <v>72</v>
      </c>
      <c r="C18" s="1"/>
      <c r="D18" s="1">
        <v>213400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>
        <f t="shared" si="1"/>
        <v>213400</v>
      </c>
      <c r="U18" s="11">
        <f t="shared" si="0"/>
        <v>213400</v>
      </c>
    </row>
    <row r="19" spans="1:21" ht="12.75">
      <c r="A19" s="8" t="s">
        <v>43</v>
      </c>
      <c r="B19" s="9" t="s">
        <v>44</v>
      </c>
      <c r="C19" s="1"/>
      <c r="D19" s="1"/>
      <c r="E19" s="1">
        <v>213164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>
        <f t="shared" si="1"/>
        <v>213164</v>
      </c>
      <c r="U19" s="11">
        <f t="shared" si="0"/>
        <v>213164</v>
      </c>
    </row>
    <row r="20" spans="1:21" ht="12.75">
      <c r="A20" s="8" t="s">
        <v>43</v>
      </c>
      <c r="B20" s="9" t="s">
        <v>45</v>
      </c>
      <c r="C20" s="1"/>
      <c r="D20" s="1"/>
      <c r="E20" s="1">
        <v>35910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>
        <f t="shared" si="1"/>
        <v>35910</v>
      </c>
      <c r="U20" s="11">
        <f t="shared" si="0"/>
        <v>35910</v>
      </c>
    </row>
    <row r="21" spans="1:21" ht="12.75">
      <c r="A21" s="8" t="s">
        <v>43</v>
      </c>
      <c r="B21" s="9" t="s">
        <v>46</v>
      </c>
      <c r="C21" s="1"/>
      <c r="D21" s="1"/>
      <c r="E21" s="1">
        <v>137333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>
        <f t="shared" si="1"/>
        <v>137333</v>
      </c>
      <c r="U21" s="11">
        <f t="shared" si="0"/>
        <v>137333</v>
      </c>
    </row>
    <row r="22" spans="1:21" ht="48">
      <c r="A22" s="8" t="s">
        <v>47</v>
      </c>
      <c r="B22" s="15" t="s">
        <v>48</v>
      </c>
      <c r="C22" s="1">
        <v>424420</v>
      </c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>
        <f t="shared" si="1"/>
        <v>424420</v>
      </c>
      <c r="U22" s="11">
        <f t="shared" si="0"/>
        <v>424420</v>
      </c>
    </row>
    <row r="23" spans="1:21" ht="36">
      <c r="A23" s="13" t="s">
        <v>47</v>
      </c>
      <c r="B23" s="15" t="s">
        <v>75</v>
      </c>
      <c r="C23" s="1"/>
      <c r="D23" s="1"/>
      <c r="E23" s="10">
        <v>17576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>
        <f>SUM(C23:S23)</f>
        <v>17576</v>
      </c>
      <c r="U23" s="11">
        <f>C23+D23+E23+R23</f>
        <v>17576</v>
      </c>
    </row>
    <row r="24" spans="1:21" ht="24">
      <c r="A24" s="13" t="s">
        <v>47</v>
      </c>
      <c r="B24" s="15" t="s">
        <v>73</v>
      </c>
      <c r="C24" s="1"/>
      <c r="D24" s="1"/>
      <c r="E24" s="10">
        <v>14230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>
        <f>SUM(C24:S24)</f>
        <v>14230</v>
      </c>
      <c r="U24" s="11">
        <f>C24+D24+E24+R24</f>
        <v>14230</v>
      </c>
    </row>
    <row r="25" spans="1:21" ht="12.75">
      <c r="A25" s="8" t="s">
        <v>49</v>
      </c>
      <c r="B25" s="15" t="s">
        <v>50</v>
      </c>
      <c r="C25" s="1">
        <v>3638214</v>
      </c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>
        <f t="shared" si="1"/>
        <v>3638214</v>
      </c>
      <c r="U25" s="11">
        <f t="shared" si="0"/>
        <v>3638214</v>
      </c>
    </row>
    <row r="26" spans="1:21" ht="48">
      <c r="A26" s="8" t="s">
        <v>51</v>
      </c>
      <c r="B26" s="15" t="s">
        <v>52</v>
      </c>
      <c r="C26" s="1">
        <v>17080</v>
      </c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>
        <f t="shared" si="1"/>
        <v>17080</v>
      </c>
      <c r="U26" s="11">
        <f t="shared" si="0"/>
        <v>17080</v>
      </c>
    </row>
    <row r="27" spans="1:21" ht="72">
      <c r="A27" s="8" t="s">
        <v>47</v>
      </c>
      <c r="B27" s="15" t="s">
        <v>53</v>
      </c>
      <c r="C27" s="1">
        <v>931281</v>
      </c>
      <c r="D27" s="1"/>
      <c r="E27" s="10">
        <v>1118007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44328</v>
      </c>
      <c r="S27" s="10"/>
      <c r="T27" s="11">
        <f t="shared" si="1"/>
        <v>2093616</v>
      </c>
      <c r="U27" s="11">
        <f t="shared" si="0"/>
        <v>2093616</v>
      </c>
    </row>
    <row r="28" spans="1:21" ht="60">
      <c r="A28" s="8" t="s">
        <v>47</v>
      </c>
      <c r="B28" s="15" t="s">
        <v>54</v>
      </c>
      <c r="C28" s="1">
        <v>119091</v>
      </c>
      <c r="D28" s="1"/>
      <c r="E28" s="10">
        <v>88106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v>2219</v>
      </c>
      <c r="S28" s="10"/>
      <c r="T28" s="11">
        <f t="shared" si="1"/>
        <v>209416</v>
      </c>
      <c r="U28" s="11">
        <f t="shared" si="0"/>
        <v>209416</v>
      </c>
    </row>
    <row r="29" spans="1:21" ht="60">
      <c r="A29" s="8" t="s">
        <v>47</v>
      </c>
      <c r="B29" s="15" t="s">
        <v>55</v>
      </c>
      <c r="C29" s="1">
        <v>38672</v>
      </c>
      <c r="D29" s="1"/>
      <c r="E29" s="10">
        <v>47874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v>2595</v>
      </c>
      <c r="S29" s="10"/>
      <c r="T29" s="11">
        <f t="shared" si="1"/>
        <v>89141</v>
      </c>
      <c r="U29" s="11">
        <f t="shared" si="0"/>
        <v>89141</v>
      </c>
    </row>
    <row r="30" spans="1:21" ht="48" customHeight="1">
      <c r="A30" s="13" t="s">
        <v>38</v>
      </c>
      <c r="B30" s="16" t="s">
        <v>74</v>
      </c>
      <c r="C30" s="1"/>
      <c r="D30" s="1">
        <v>313032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>
        <f t="shared" si="1"/>
        <v>313032</v>
      </c>
      <c r="U30" s="11">
        <f t="shared" si="0"/>
        <v>313032</v>
      </c>
    </row>
    <row r="31" spans="1:21" ht="25.5">
      <c r="A31" s="17" t="s">
        <v>56</v>
      </c>
      <c r="B31" s="9" t="s">
        <v>57</v>
      </c>
      <c r="C31" s="1"/>
      <c r="D31" s="1"/>
      <c r="E31" s="10"/>
      <c r="F31" s="10">
        <v>78746</v>
      </c>
      <c r="G31" s="10">
        <v>79547</v>
      </c>
      <c r="H31" s="10">
        <v>67677</v>
      </c>
      <c r="I31" s="10">
        <v>77556</v>
      </c>
      <c r="J31" s="10">
        <v>119781</v>
      </c>
      <c r="K31" s="10">
        <v>45677</v>
      </c>
      <c r="L31" s="10">
        <v>72070</v>
      </c>
      <c r="M31" s="10">
        <v>133898</v>
      </c>
      <c r="N31" s="10">
        <v>40205</v>
      </c>
      <c r="O31" s="10">
        <v>36905</v>
      </c>
      <c r="P31" s="10">
        <v>46826</v>
      </c>
      <c r="Q31" s="10">
        <v>83200</v>
      </c>
      <c r="R31" s="10"/>
      <c r="S31" s="10">
        <v>49193</v>
      </c>
      <c r="T31" s="11">
        <f t="shared" si="1"/>
        <v>931281</v>
      </c>
      <c r="U31" s="11">
        <f t="shared" si="0"/>
        <v>0</v>
      </c>
    </row>
    <row r="32" spans="1:21" ht="27" customHeight="1">
      <c r="A32" s="17" t="s">
        <v>56</v>
      </c>
      <c r="B32" s="9" t="s">
        <v>58</v>
      </c>
      <c r="C32" s="1"/>
      <c r="D32" s="1"/>
      <c r="E32" s="10"/>
      <c r="F32" s="10">
        <v>3315</v>
      </c>
      <c r="G32" s="10">
        <v>3616</v>
      </c>
      <c r="H32" s="10">
        <v>2825</v>
      </c>
      <c r="I32" s="10">
        <v>2731</v>
      </c>
      <c r="J32" s="10">
        <v>3820</v>
      </c>
      <c r="K32" s="10">
        <v>2560</v>
      </c>
      <c r="L32" s="10">
        <v>2924</v>
      </c>
      <c r="M32" s="10">
        <v>3248</v>
      </c>
      <c r="N32" s="10">
        <v>1824</v>
      </c>
      <c r="O32" s="10">
        <v>1126</v>
      </c>
      <c r="P32" s="10">
        <v>2618</v>
      </c>
      <c r="Q32" s="10">
        <v>4449</v>
      </c>
      <c r="R32" s="10"/>
      <c r="S32" s="10">
        <v>3616</v>
      </c>
      <c r="T32" s="11">
        <f t="shared" si="1"/>
        <v>38672</v>
      </c>
      <c r="U32" s="11">
        <f t="shared" si="0"/>
        <v>0</v>
      </c>
    </row>
    <row r="33" spans="1:21" ht="25.5">
      <c r="A33" s="17" t="s">
        <v>56</v>
      </c>
      <c r="B33" s="9" t="s">
        <v>59</v>
      </c>
      <c r="C33" s="1"/>
      <c r="D33" s="1"/>
      <c r="E33" s="10"/>
      <c r="F33" s="10">
        <v>7503</v>
      </c>
      <c r="G33" s="10">
        <v>7701</v>
      </c>
      <c r="H33" s="10">
        <v>18979</v>
      </c>
      <c r="I33" s="10">
        <v>9066</v>
      </c>
      <c r="J33" s="10">
        <v>9798</v>
      </c>
      <c r="K33" s="10">
        <v>5133</v>
      </c>
      <c r="L33" s="10">
        <v>11699</v>
      </c>
      <c r="M33" s="10">
        <v>9810</v>
      </c>
      <c r="N33" s="10">
        <v>6101</v>
      </c>
      <c r="O33" s="10">
        <v>4443</v>
      </c>
      <c r="P33" s="10">
        <v>5985</v>
      </c>
      <c r="Q33" s="10">
        <v>19560</v>
      </c>
      <c r="R33" s="10"/>
      <c r="S33" s="10">
        <v>3313</v>
      </c>
      <c r="T33" s="11">
        <f t="shared" si="1"/>
        <v>119091</v>
      </c>
      <c r="U33" s="11">
        <f t="shared" si="0"/>
        <v>0</v>
      </c>
    </row>
    <row r="34" spans="1:21" ht="36">
      <c r="A34" s="36" t="s">
        <v>56</v>
      </c>
      <c r="B34" s="15" t="s">
        <v>76</v>
      </c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>
        <f>SUM(C34:S34)</f>
        <v>0</v>
      </c>
      <c r="U34" s="11">
        <f>C34+D34+E34+R34</f>
        <v>0</v>
      </c>
    </row>
    <row r="35" spans="1:21" ht="25.5">
      <c r="A35" s="17" t="s">
        <v>56</v>
      </c>
      <c r="B35" s="9" t="s">
        <v>60</v>
      </c>
      <c r="C35" s="1"/>
      <c r="D35" s="1"/>
      <c r="E35" s="10"/>
      <c r="F35" s="10"/>
      <c r="G35" s="10"/>
      <c r="H35" s="10"/>
      <c r="I35" s="10">
        <v>424420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>
        <f t="shared" si="1"/>
        <v>424420</v>
      </c>
      <c r="U35" s="11">
        <f t="shared" si="0"/>
        <v>0</v>
      </c>
    </row>
    <row r="36" spans="1:21" ht="12.75">
      <c r="A36" s="17" t="s">
        <v>56</v>
      </c>
      <c r="B36" s="9" t="s">
        <v>61</v>
      </c>
      <c r="C36" s="1"/>
      <c r="D36" s="10"/>
      <c r="E36" s="10"/>
      <c r="F36" s="10"/>
      <c r="G36" s="10">
        <v>8540</v>
      </c>
      <c r="H36" s="10"/>
      <c r="I36" s="10">
        <v>4270</v>
      </c>
      <c r="J36" s="10"/>
      <c r="K36" s="10"/>
      <c r="L36" s="10"/>
      <c r="M36" s="10">
        <v>4270</v>
      </c>
      <c r="N36" s="10"/>
      <c r="O36" s="10"/>
      <c r="P36" s="10"/>
      <c r="Q36" s="10"/>
      <c r="R36" s="10"/>
      <c r="S36" s="10"/>
      <c r="T36" s="11">
        <f t="shared" si="1"/>
        <v>17080</v>
      </c>
      <c r="U36" s="11">
        <f t="shared" si="0"/>
        <v>0</v>
      </c>
    </row>
    <row r="37" spans="1:21" ht="38.25">
      <c r="A37" s="17" t="s">
        <v>56</v>
      </c>
      <c r="B37" s="9" t="s">
        <v>62</v>
      </c>
      <c r="C37" s="1"/>
      <c r="D37" s="10"/>
      <c r="E37" s="10"/>
      <c r="F37" s="10">
        <v>3762</v>
      </c>
      <c r="G37" s="10">
        <v>1529</v>
      </c>
      <c r="H37" s="10">
        <v>3548</v>
      </c>
      <c r="I37" s="10">
        <v>2998</v>
      </c>
      <c r="J37" s="10">
        <v>2722</v>
      </c>
      <c r="K37" s="10">
        <v>2111</v>
      </c>
      <c r="L37" s="10">
        <v>2845</v>
      </c>
      <c r="M37" s="10">
        <v>3181</v>
      </c>
      <c r="N37" s="10">
        <v>2784</v>
      </c>
      <c r="O37" s="10">
        <v>1682</v>
      </c>
      <c r="P37" s="10">
        <v>2141</v>
      </c>
      <c r="Q37" s="10">
        <v>3242</v>
      </c>
      <c r="R37" s="10"/>
      <c r="S37" s="10">
        <v>1774</v>
      </c>
      <c r="T37" s="11">
        <f t="shared" si="1"/>
        <v>34319</v>
      </c>
      <c r="U37" s="11">
        <f t="shared" si="0"/>
        <v>0</v>
      </c>
    </row>
    <row r="38" spans="1:21" ht="38.25">
      <c r="A38" s="17" t="s">
        <v>56</v>
      </c>
      <c r="B38" s="18" t="s">
        <v>63</v>
      </c>
      <c r="C38" s="1"/>
      <c r="D38" s="1"/>
      <c r="E38" s="10"/>
      <c r="F38" s="10">
        <v>379991</v>
      </c>
      <c r="G38" s="10">
        <v>334686</v>
      </c>
      <c r="H38" s="10">
        <v>402745</v>
      </c>
      <c r="I38" s="10">
        <v>340886</v>
      </c>
      <c r="J38" s="10">
        <v>513443</v>
      </c>
      <c r="K38" s="10">
        <v>206854</v>
      </c>
      <c r="L38" s="10">
        <v>509574</v>
      </c>
      <c r="M38" s="10">
        <v>505408</v>
      </c>
      <c r="N38" s="10">
        <v>272599</v>
      </c>
      <c r="O38" s="10">
        <v>241129</v>
      </c>
      <c r="P38" s="10">
        <v>264402</v>
      </c>
      <c r="Q38" s="10">
        <v>491690</v>
      </c>
      <c r="R38" s="10"/>
      <c r="S38" s="10">
        <v>231006</v>
      </c>
      <c r="T38" s="11">
        <f t="shared" si="1"/>
        <v>4694413</v>
      </c>
      <c r="U38" s="11">
        <f t="shared" si="0"/>
        <v>0</v>
      </c>
    </row>
    <row r="39" spans="1:21" s="21" customFormat="1" ht="12.75">
      <c r="A39" s="17"/>
      <c r="B39" s="19" t="s">
        <v>64</v>
      </c>
      <c r="C39" s="20">
        <f aca="true" t="shared" si="2" ref="C39:U39">SUM(C8:C38)</f>
        <v>6259276</v>
      </c>
      <c r="D39" s="20">
        <f t="shared" si="2"/>
        <v>5789672</v>
      </c>
      <c r="E39" s="20">
        <f t="shared" si="2"/>
        <v>5091074</v>
      </c>
      <c r="F39" s="20">
        <f t="shared" si="2"/>
        <v>544067</v>
      </c>
      <c r="G39" s="20">
        <f t="shared" si="2"/>
        <v>609285</v>
      </c>
      <c r="H39" s="20">
        <f t="shared" si="2"/>
        <v>558752</v>
      </c>
      <c r="I39" s="20">
        <f t="shared" si="2"/>
        <v>991554</v>
      </c>
      <c r="J39" s="20">
        <f t="shared" si="2"/>
        <v>734068</v>
      </c>
      <c r="K39" s="20">
        <f t="shared" si="2"/>
        <v>286010</v>
      </c>
      <c r="L39" s="20">
        <f t="shared" si="2"/>
        <v>769416</v>
      </c>
      <c r="M39" s="20">
        <f t="shared" si="2"/>
        <v>816997</v>
      </c>
      <c r="N39" s="20">
        <f t="shared" si="2"/>
        <v>369719</v>
      </c>
      <c r="O39" s="20">
        <f t="shared" si="2"/>
        <v>330919</v>
      </c>
      <c r="P39" s="20">
        <f t="shared" si="2"/>
        <v>422093</v>
      </c>
      <c r="Q39" s="20">
        <f t="shared" si="2"/>
        <v>702674</v>
      </c>
      <c r="R39" s="20">
        <f t="shared" si="2"/>
        <v>353676</v>
      </c>
      <c r="S39" s="20">
        <f t="shared" si="2"/>
        <v>325190</v>
      </c>
      <c r="T39" s="20">
        <f t="shared" si="2"/>
        <v>24954442</v>
      </c>
      <c r="U39" s="20">
        <f t="shared" si="2"/>
        <v>17493698</v>
      </c>
    </row>
    <row r="40" spans="1:21" s="21" customFormat="1" ht="12.75">
      <c r="A40" s="17" t="s">
        <v>56</v>
      </c>
      <c r="B40" s="22" t="s">
        <v>77</v>
      </c>
      <c r="C40" s="20"/>
      <c r="D40" s="20"/>
      <c r="E40" s="23"/>
      <c r="F40" s="20"/>
      <c r="G40" s="20"/>
      <c r="H40" s="23"/>
      <c r="I40" s="20"/>
      <c r="J40" s="20"/>
      <c r="K40" s="20"/>
      <c r="L40" s="20"/>
      <c r="M40" s="20"/>
      <c r="N40" s="23"/>
      <c r="O40" s="20"/>
      <c r="P40" s="20"/>
      <c r="Q40" s="20"/>
      <c r="R40" s="20"/>
      <c r="S40" s="20"/>
      <c r="T40" s="11">
        <f t="shared" si="1"/>
        <v>0</v>
      </c>
      <c r="U40" s="11">
        <f t="shared" si="0"/>
        <v>0</v>
      </c>
    </row>
    <row r="41" spans="1:21" s="21" customFormat="1" ht="12.75">
      <c r="A41" s="24"/>
      <c r="B41" s="19" t="s">
        <v>65</v>
      </c>
      <c r="C41" s="20">
        <f aca="true" t="shared" si="3" ref="C41:U41">C39+SUM(C40:C40)</f>
        <v>6259276</v>
      </c>
      <c r="D41" s="20">
        <f t="shared" si="3"/>
        <v>5789672</v>
      </c>
      <c r="E41" s="20">
        <f t="shared" si="3"/>
        <v>5091074</v>
      </c>
      <c r="F41" s="20">
        <f t="shared" si="3"/>
        <v>544067</v>
      </c>
      <c r="G41" s="20">
        <f t="shared" si="3"/>
        <v>609285</v>
      </c>
      <c r="H41" s="20">
        <f t="shared" si="3"/>
        <v>558752</v>
      </c>
      <c r="I41" s="20">
        <f t="shared" si="3"/>
        <v>991554</v>
      </c>
      <c r="J41" s="20">
        <f t="shared" si="3"/>
        <v>734068</v>
      </c>
      <c r="K41" s="20">
        <f t="shared" si="3"/>
        <v>286010</v>
      </c>
      <c r="L41" s="20">
        <f t="shared" si="3"/>
        <v>769416</v>
      </c>
      <c r="M41" s="20">
        <f t="shared" si="3"/>
        <v>816997</v>
      </c>
      <c r="N41" s="20">
        <f t="shared" si="3"/>
        <v>369719</v>
      </c>
      <c r="O41" s="20">
        <f t="shared" si="3"/>
        <v>330919</v>
      </c>
      <c r="P41" s="20">
        <f t="shared" si="3"/>
        <v>422093</v>
      </c>
      <c r="Q41" s="20">
        <f t="shared" si="3"/>
        <v>702674</v>
      </c>
      <c r="R41" s="20">
        <f t="shared" si="3"/>
        <v>353676</v>
      </c>
      <c r="S41" s="20">
        <f t="shared" si="3"/>
        <v>325190</v>
      </c>
      <c r="T41" s="20">
        <f t="shared" si="3"/>
        <v>24954442</v>
      </c>
      <c r="U41" s="20">
        <f t="shared" si="3"/>
        <v>17493698</v>
      </c>
    </row>
    <row r="42" spans="1:21" ht="12.75">
      <c r="A42" s="25"/>
      <c r="B42" s="26" t="s">
        <v>66</v>
      </c>
      <c r="C42" s="27"/>
      <c r="D42" s="27"/>
      <c r="E42" s="27"/>
      <c r="F42" s="27">
        <f aca="true" t="shared" si="4" ref="F42:U42">SUM(F31:F38)+SUM(F40:F40)</f>
        <v>473317</v>
      </c>
      <c r="G42" s="27">
        <f t="shared" si="4"/>
        <v>435619</v>
      </c>
      <c r="H42" s="27">
        <f t="shared" si="4"/>
        <v>495774</v>
      </c>
      <c r="I42" s="27">
        <f t="shared" si="4"/>
        <v>861927</v>
      </c>
      <c r="J42" s="27">
        <f t="shared" si="4"/>
        <v>649564</v>
      </c>
      <c r="K42" s="27">
        <f t="shared" si="4"/>
        <v>262335</v>
      </c>
      <c r="L42" s="27">
        <f t="shared" si="4"/>
        <v>599112</v>
      </c>
      <c r="M42" s="27">
        <f t="shared" si="4"/>
        <v>659815</v>
      </c>
      <c r="N42" s="27">
        <f t="shared" si="4"/>
        <v>323513</v>
      </c>
      <c r="O42" s="27">
        <f t="shared" si="4"/>
        <v>285285</v>
      </c>
      <c r="P42" s="27">
        <f t="shared" si="4"/>
        <v>321972</v>
      </c>
      <c r="Q42" s="27">
        <f t="shared" si="4"/>
        <v>602141</v>
      </c>
      <c r="R42" s="27">
        <f t="shared" si="4"/>
        <v>0</v>
      </c>
      <c r="S42" s="27">
        <f t="shared" si="4"/>
        <v>288902</v>
      </c>
      <c r="T42" s="27">
        <f t="shared" si="4"/>
        <v>6259276</v>
      </c>
      <c r="U42" s="27">
        <f t="shared" si="4"/>
        <v>0</v>
      </c>
    </row>
    <row r="43" spans="1:21" ht="12.75">
      <c r="A43" s="28"/>
      <c r="B43" s="29" t="s">
        <v>67</v>
      </c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f>-T42</f>
        <v>-6259276</v>
      </c>
      <c r="U43">
        <f t="shared" si="0"/>
        <v>0</v>
      </c>
    </row>
    <row r="44" spans="11:21" ht="12.75">
      <c r="K44" s="31"/>
      <c r="Q44" s="32"/>
      <c r="T44" s="33">
        <f>T41+T43</f>
        <v>18695166</v>
      </c>
      <c r="U44">
        <f t="shared" si="0"/>
        <v>0</v>
      </c>
    </row>
    <row r="45" ht="12.75">
      <c r="B45" s="21" t="s">
        <v>68</v>
      </c>
    </row>
    <row r="46" ht="12.75">
      <c r="B46" s="21"/>
    </row>
    <row r="47" spans="2:3" ht="12.75">
      <c r="B47" s="34" t="s">
        <v>2</v>
      </c>
      <c r="C47" s="10" t="s">
        <v>69</v>
      </c>
    </row>
    <row r="48" spans="2:3" ht="25.5">
      <c r="B48" s="1" t="s">
        <v>37</v>
      </c>
      <c r="C48" s="10">
        <v>73262</v>
      </c>
    </row>
    <row r="49" spans="7:15" ht="12.75">
      <c r="G49" t="s">
        <v>84</v>
      </c>
      <c r="O49" t="s">
        <v>85</v>
      </c>
    </row>
    <row r="50" ht="12.75">
      <c r="C50" s="33">
        <f>T44+C48</f>
        <v>18768428</v>
      </c>
    </row>
  </sheetData>
  <sheetProtection/>
  <autoFilter ref="A7:U7"/>
  <mergeCells count="1">
    <mergeCell ref="B5:T5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4">
      <selection activeCell="AE20" sqref="AE20"/>
    </sheetView>
  </sheetViews>
  <sheetFormatPr defaultColWidth="9.140625" defaultRowHeight="12.75"/>
  <cols>
    <col min="1" max="1" width="6.57421875" style="0" bestFit="1" customWidth="1"/>
    <col min="2" max="2" width="23.421875" style="0" customWidth="1"/>
    <col min="3" max="3" width="10.140625" style="0" hidden="1" customWidth="1"/>
    <col min="4" max="5" width="0" style="0" hidden="1" customWidth="1"/>
    <col min="6" max="19" width="7.57421875" style="0" hidden="1" customWidth="1"/>
    <col min="20" max="20" width="10.140625" style="0" hidden="1" customWidth="1"/>
    <col min="21" max="21" width="9.8515625" style="0" hidden="1" customWidth="1"/>
  </cols>
  <sheetData>
    <row r="1" spans="7:17" ht="12.75">
      <c r="G1" t="s">
        <v>0</v>
      </c>
      <c r="Q1" t="s">
        <v>1</v>
      </c>
    </row>
    <row r="2" spans="1:22" ht="15.75">
      <c r="A2" s="44" t="s">
        <v>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ht="12.75">
      <c r="M3" t="s">
        <v>71</v>
      </c>
    </row>
    <row r="4" spans="1:22" ht="85.5" customHeight="1">
      <c r="A4" s="1"/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5" t="s">
        <v>17</v>
      </c>
      <c r="R4" s="5" t="s">
        <v>18</v>
      </c>
      <c r="S4" s="5" t="s">
        <v>19</v>
      </c>
      <c r="T4" s="6" t="s">
        <v>20</v>
      </c>
      <c r="U4" s="37" t="s">
        <v>21</v>
      </c>
      <c r="V4" s="5" t="s">
        <v>79</v>
      </c>
    </row>
    <row r="5" spans="1:23" ht="25.5" customHeight="1">
      <c r="A5" s="8" t="s">
        <v>22</v>
      </c>
      <c r="B5" s="9" t="s">
        <v>23</v>
      </c>
      <c r="C5" s="1"/>
      <c r="D5" s="1"/>
      <c r="E5" s="10">
        <v>239514</v>
      </c>
      <c r="F5" s="10">
        <v>53746</v>
      </c>
      <c r="G5" s="10">
        <v>74349</v>
      </c>
      <c r="H5" s="10">
        <v>46744</v>
      </c>
      <c r="I5" s="10">
        <v>49204</v>
      </c>
      <c r="J5" s="10">
        <v>66726</v>
      </c>
      <c r="K5" s="10">
        <v>13943</v>
      </c>
      <c r="L5" s="10">
        <v>73349</v>
      </c>
      <c r="M5" s="10">
        <v>63543</v>
      </c>
      <c r="N5" s="10">
        <v>28494</v>
      </c>
      <c r="O5" s="10">
        <v>36633</v>
      </c>
      <c r="P5" s="10">
        <v>71962</v>
      </c>
      <c r="Q5" s="10">
        <v>70468</v>
      </c>
      <c r="R5" s="10">
        <v>60915</v>
      </c>
      <c r="S5" s="10">
        <v>28533</v>
      </c>
      <c r="T5" s="11">
        <f aca="true" t="shared" si="0" ref="T5:T15">SUM(C5:S5)</f>
        <v>978123</v>
      </c>
      <c r="U5" s="38">
        <f aca="true" t="shared" si="1" ref="U5:U42">C5+D5+E5+R5</f>
        <v>300429</v>
      </c>
      <c r="V5" s="41">
        <v>978123</v>
      </c>
      <c r="W5">
        <f>ROUND(V5/$V$43*100,2)</f>
        <v>5.23</v>
      </c>
    </row>
    <row r="6" spans="1:23" ht="12.75">
      <c r="A6" s="8" t="s">
        <v>24</v>
      </c>
      <c r="B6" s="9" t="s">
        <v>25</v>
      </c>
      <c r="C6" s="1"/>
      <c r="D6" s="1"/>
      <c r="E6" s="10">
        <v>34559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>
        <f t="shared" si="0"/>
        <v>34559</v>
      </c>
      <c r="U6" s="38">
        <f t="shared" si="1"/>
        <v>34559</v>
      </c>
      <c r="V6" s="10">
        <v>34559</v>
      </c>
      <c r="W6">
        <f aca="true" t="shared" si="2" ref="W6:W43">ROUND(V6/$V$43*100,2)</f>
        <v>0.18</v>
      </c>
    </row>
    <row r="7" spans="1:23" ht="12.75">
      <c r="A7" s="8" t="s">
        <v>26</v>
      </c>
      <c r="B7" s="9" t="s">
        <v>27</v>
      </c>
      <c r="C7" s="1"/>
      <c r="D7" s="1"/>
      <c r="E7" s="10">
        <v>57</v>
      </c>
      <c r="F7" s="10"/>
      <c r="G7" s="10"/>
      <c r="H7" s="10"/>
      <c r="I7" s="10"/>
      <c r="J7" s="10">
        <v>21</v>
      </c>
      <c r="K7" s="12">
        <v>57</v>
      </c>
      <c r="L7" s="10"/>
      <c r="M7" s="10">
        <v>142</v>
      </c>
      <c r="N7" s="10">
        <v>1964</v>
      </c>
      <c r="O7" s="10"/>
      <c r="P7" s="10"/>
      <c r="Q7" s="10"/>
      <c r="R7" s="10"/>
      <c r="S7" s="10"/>
      <c r="T7" s="11">
        <f t="shared" si="0"/>
        <v>2241</v>
      </c>
      <c r="U7" s="38">
        <f t="shared" si="1"/>
        <v>57</v>
      </c>
      <c r="V7" s="10">
        <v>2241</v>
      </c>
      <c r="W7">
        <f t="shared" si="2"/>
        <v>0.01</v>
      </c>
    </row>
    <row r="8" spans="1:23" ht="12.75">
      <c r="A8" s="8" t="s">
        <v>28</v>
      </c>
      <c r="B8" s="9" t="s">
        <v>29</v>
      </c>
      <c r="C8" s="1"/>
      <c r="D8" s="1"/>
      <c r="E8" s="10">
        <v>17003</v>
      </c>
      <c r="F8" s="10">
        <v>1423</v>
      </c>
      <c r="G8" s="10">
        <v>1281</v>
      </c>
      <c r="H8" s="10">
        <v>1138</v>
      </c>
      <c r="I8" s="10">
        <v>711</v>
      </c>
      <c r="J8" s="10">
        <v>1345</v>
      </c>
      <c r="K8" s="10">
        <v>711</v>
      </c>
      <c r="L8" s="10">
        <v>605</v>
      </c>
      <c r="M8" s="10">
        <v>683</v>
      </c>
      <c r="N8" s="10">
        <v>384</v>
      </c>
      <c r="O8" s="10">
        <v>555</v>
      </c>
      <c r="P8" s="10">
        <v>1281</v>
      </c>
      <c r="Q8" s="10">
        <v>711</v>
      </c>
      <c r="R8" s="10">
        <v>1323</v>
      </c>
      <c r="S8" s="10">
        <v>441</v>
      </c>
      <c r="T8" s="11">
        <f t="shared" si="0"/>
        <v>29595</v>
      </c>
      <c r="U8" s="38">
        <f t="shared" si="1"/>
        <v>18326</v>
      </c>
      <c r="V8" s="41">
        <v>29595</v>
      </c>
      <c r="W8">
        <f t="shared" si="2"/>
        <v>0.16</v>
      </c>
    </row>
    <row r="9" spans="1:23" ht="12.75">
      <c r="A9" s="8" t="s">
        <v>30</v>
      </c>
      <c r="B9" s="9" t="s">
        <v>31</v>
      </c>
      <c r="C9" s="1"/>
      <c r="D9" s="1"/>
      <c r="E9" s="10">
        <v>9106</v>
      </c>
      <c r="F9" s="10">
        <v>1423</v>
      </c>
      <c r="G9" s="10">
        <v>854</v>
      </c>
      <c r="H9" s="10">
        <v>1138</v>
      </c>
      <c r="I9" s="10">
        <v>854</v>
      </c>
      <c r="J9" s="10">
        <v>1458</v>
      </c>
      <c r="K9" s="10">
        <v>427</v>
      </c>
      <c r="L9" s="10">
        <v>4269</v>
      </c>
      <c r="M9" s="10">
        <v>1992</v>
      </c>
      <c r="N9" s="10">
        <v>1707</v>
      </c>
      <c r="O9" s="10">
        <v>512</v>
      </c>
      <c r="P9" s="10">
        <v>1707</v>
      </c>
      <c r="Q9" s="10">
        <v>3557</v>
      </c>
      <c r="R9" s="10">
        <v>2703</v>
      </c>
      <c r="S9" s="10">
        <v>285</v>
      </c>
      <c r="T9" s="11">
        <f t="shared" si="0"/>
        <v>31992</v>
      </c>
      <c r="U9" s="38">
        <f t="shared" si="1"/>
        <v>11809</v>
      </c>
      <c r="V9" s="41">
        <v>31992</v>
      </c>
      <c r="W9">
        <f t="shared" si="2"/>
        <v>0.17</v>
      </c>
    </row>
    <row r="10" spans="1:23" ht="25.5">
      <c r="A10" s="8" t="s">
        <v>32</v>
      </c>
      <c r="B10" s="9" t="s">
        <v>33</v>
      </c>
      <c r="C10" s="1"/>
      <c r="D10" s="1"/>
      <c r="E10" s="10"/>
      <c r="F10" s="10">
        <v>4269</v>
      </c>
      <c r="G10" s="10"/>
      <c r="H10" s="10"/>
      <c r="I10" s="10">
        <v>128</v>
      </c>
      <c r="J10" s="10"/>
      <c r="K10" s="10"/>
      <c r="L10" s="10">
        <v>541</v>
      </c>
      <c r="M10" s="10">
        <v>142</v>
      </c>
      <c r="N10" s="10">
        <v>77</v>
      </c>
      <c r="O10" s="10">
        <v>4491</v>
      </c>
      <c r="P10" s="10">
        <v>6830</v>
      </c>
      <c r="Q10" s="10">
        <v>57</v>
      </c>
      <c r="R10" s="10"/>
      <c r="S10" s="10">
        <v>1238</v>
      </c>
      <c r="T10" s="11">
        <f t="shared" si="0"/>
        <v>17773</v>
      </c>
      <c r="U10" s="38">
        <f t="shared" si="1"/>
        <v>0</v>
      </c>
      <c r="V10" s="41">
        <v>17773</v>
      </c>
      <c r="W10">
        <f t="shared" si="2"/>
        <v>0.1</v>
      </c>
    </row>
    <row r="11" spans="1:23" ht="12.75" hidden="1">
      <c r="A11" s="13" t="s">
        <v>34</v>
      </c>
      <c r="B11" s="9" t="s">
        <v>35</v>
      </c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>
        <f t="shared" si="0"/>
        <v>0</v>
      </c>
      <c r="U11" s="38">
        <f t="shared" si="1"/>
        <v>0</v>
      </c>
      <c r="V11" s="10"/>
      <c r="W11">
        <f t="shared" si="2"/>
        <v>0</v>
      </c>
    </row>
    <row r="12" spans="1:23" ht="26.25" customHeight="1">
      <c r="A12" s="8" t="s">
        <v>36</v>
      </c>
      <c r="B12" s="9" t="s">
        <v>37</v>
      </c>
      <c r="C12" s="1"/>
      <c r="D12" s="1"/>
      <c r="E12" s="10">
        <v>412365</v>
      </c>
      <c r="F12" s="10">
        <v>9889</v>
      </c>
      <c r="G12" s="10">
        <v>97182</v>
      </c>
      <c r="H12" s="10">
        <v>13958</v>
      </c>
      <c r="I12" s="10">
        <v>78730</v>
      </c>
      <c r="J12" s="10">
        <v>14954</v>
      </c>
      <c r="K12" s="10">
        <v>8537</v>
      </c>
      <c r="L12" s="10">
        <v>91540</v>
      </c>
      <c r="M12" s="10">
        <v>90680</v>
      </c>
      <c r="N12" s="10">
        <v>13580</v>
      </c>
      <c r="O12" s="10">
        <v>3443</v>
      </c>
      <c r="P12" s="10">
        <v>18341</v>
      </c>
      <c r="Q12" s="10">
        <v>25740</v>
      </c>
      <c r="R12" s="10">
        <v>5976</v>
      </c>
      <c r="S12" s="10">
        <v>5791</v>
      </c>
      <c r="T12" s="11">
        <f t="shared" si="0"/>
        <v>890706</v>
      </c>
      <c r="U12" s="38">
        <f t="shared" si="1"/>
        <v>418341</v>
      </c>
      <c r="V12" s="41">
        <v>890706</v>
      </c>
      <c r="W12">
        <f t="shared" si="2"/>
        <v>4.76</v>
      </c>
    </row>
    <row r="13" spans="1:23" ht="25.5">
      <c r="A13" s="8" t="s">
        <v>39</v>
      </c>
      <c r="B13" s="9" t="s">
        <v>40</v>
      </c>
      <c r="C13" s="1">
        <v>1055191</v>
      </c>
      <c r="D13" s="1">
        <v>5264248</v>
      </c>
      <c r="E13" s="10">
        <v>2706270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231323</v>
      </c>
      <c r="S13" s="10"/>
      <c r="T13" s="11">
        <f t="shared" si="0"/>
        <v>9257032</v>
      </c>
      <c r="U13" s="38">
        <f t="shared" si="1"/>
        <v>9257032</v>
      </c>
      <c r="V13" s="41">
        <v>9293645</v>
      </c>
      <c r="W13">
        <f t="shared" si="2"/>
        <v>49.71</v>
      </c>
    </row>
    <row r="14" spans="1:23" ht="38.25" hidden="1">
      <c r="A14" s="8" t="s">
        <v>39</v>
      </c>
      <c r="B14" s="9" t="s">
        <v>41</v>
      </c>
      <c r="C14" s="1">
        <v>34319</v>
      </c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2294</v>
      </c>
      <c r="S14" s="10"/>
      <c r="T14" s="11">
        <f t="shared" si="0"/>
        <v>36613</v>
      </c>
      <c r="U14" s="38">
        <f t="shared" si="1"/>
        <v>36613</v>
      </c>
      <c r="V14" s="10"/>
      <c r="W14">
        <f t="shared" si="2"/>
        <v>0</v>
      </c>
    </row>
    <row r="15" spans="1:23" ht="24">
      <c r="A15" s="13" t="s">
        <v>42</v>
      </c>
      <c r="B15" s="14" t="s">
        <v>72</v>
      </c>
      <c r="C15" s="1"/>
      <c r="D15" s="1">
        <v>213400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>
        <f t="shared" si="0"/>
        <v>213400</v>
      </c>
      <c r="U15" s="38">
        <f t="shared" si="1"/>
        <v>213400</v>
      </c>
      <c r="V15" s="10">
        <v>213400</v>
      </c>
      <c r="W15">
        <f t="shared" si="2"/>
        <v>1.14</v>
      </c>
    </row>
    <row r="16" spans="1:23" ht="24">
      <c r="A16" s="13" t="s">
        <v>43</v>
      </c>
      <c r="B16" s="14" t="s">
        <v>78</v>
      </c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38"/>
      <c r="V16" s="10">
        <v>2778580</v>
      </c>
      <c r="W16">
        <f t="shared" si="2"/>
        <v>14.86</v>
      </c>
    </row>
    <row r="17" spans="1:23" ht="12.75" hidden="1">
      <c r="A17" s="8" t="s">
        <v>43</v>
      </c>
      <c r="B17" s="9" t="s">
        <v>44</v>
      </c>
      <c r="C17" s="1"/>
      <c r="D17" s="1"/>
      <c r="E17" s="1">
        <v>213164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>
        <f aca="true" t="shared" si="3" ref="T17:T36">SUM(C17:S17)</f>
        <v>213164</v>
      </c>
      <c r="U17" s="38">
        <f t="shared" si="1"/>
        <v>213164</v>
      </c>
      <c r="V17" s="10"/>
      <c r="W17">
        <f t="shared" si="2"/>
        <v>0</v>
      </c>
    </row>
    <row r="18" spans="1:23" ht="12.75" hidden="1">
      <c r="A18" s="8" t="s">
        <v>43</v>
      </c>
      <c r="B18" s="9" t="s">
        <v>45</v>
      </c>
      <c r="C18" s="1"/>
      <c r="D18" s="1"/>
      <c r="E18" s="1">
        <v>35910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>
        <f t="shared" si="3"/>
        <v>35910</v>
      </c>
      <c r="U18" s="38">
        <f t="shared" si="1"/>
        <v>35910</v>
      </c>
      <c r="V18" s="10"/>
      <c r="W18">
        <f t="shared" si="2"/>
        <v>0</v>
      </c>
    </row>
    <row r="19" spans="1:23" ht="12.75" hidden="1">
      <c r="A19" s="8" t="s">
        <v>43</v>
      </c>
      <c r="B19" s="9" t="s">
        <v>46</v>
      </c>
      <c r="C19" s="1"/>
      <c r="D19" s="1"/>
      <c r="E19" s="1">
        <v>137333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>
        <f t="shared" si="3"/>
        <v>137333</v>
      </c>
      <c r="U19" s="38">
        <f t="shared" si="1"/>
        <v>137333</v>
      </c>
      <c r="V19" s="10"/>
      <c r="W19">
        <f t="shared" si="2"/>
        <v>0</v>
      </c>
    </row>
    <row r="20" spans="1:24" ht="48">
      <c r="A20" s="8" t="s">
        <v>47</v>
      </c>
      <c r="B20" s="15" t="s">
        <v>48</v>
      </c>
      <c r="C20" s="1">
        <v>424420</v>
      </c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>
        <f t="shared" si="3"/>
        <v>424420</v>
      </c>
      <c r="U20" s="38">
        <f t="shared" si="1"/>
        <v>424420</v>
      </c>
      <c r="V20" s="10">
        <v>424420</v>
      </c>
      <c r="W20">
        <f t="shared" si="2"/>
        <v>2.27</v>
      </c>
      <c r="X20">
        <f>W16+W20</f>
        <v>17.13</v>
      </c>
    </row>
    <row r="21" spans="1:23" ht="36">
      <c r="A21" s="13" t="s">
        <v>47</v>
      </c>
      <c r="B21" s="15" t="s">
        <v>75</v>
      </c>
      <c r="C21" s="1"/>
      <c r="D21" s="1"/>
      <c r="E21" s="35">
        <v>17576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>
        <f t="shared" si="3"/>
        <v>17576</v>
      </c>
      <c r="U21" s="38">
        <f>C21+D21+E21+R21</f>
        <v>17576</v>
      </c>
      <c r="V21" s="10">
        <v>17576</v>
      </c>
      <c r="W21">
        <f t="shared" si="2"/>
        <v>0.09</v>
      </c>
    </row>
    <row r="22" spans="1:23" ht="24">
      <c r="A22" s="13" t="s">
        <v>47</v>
      </c>
      <c r="B22" s="15" t="s">
        <v>73</v>
      </c>
      <c r="C22" s="1"/>
      <c r="D22" s="1"/>
      <c r="E22" s="10">
        <v>14230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>
        <f t="shared" si="3"/>
        <v>14230</v>
      </c>
      <c r="U22" s="38">
        <f>C22+D22+E22+R22</f>
        <v>14230</v>
      </c>
      <c r="V22" s="10">
        <v>14230</v>
      </c>
      <c r="W22">
        <f t="shared" si="2"/>
        <v>0.08</v>
      </c>
    </row>
    <row r="23" spans="1:23" ht="12.75">
      <c r="A23" s="8" t="s">
        <v>49</v>
      </c>
      <c r="B23" s="15" t="s">
        <v>50</v>
      </c>
      <c r="C23" s="1">
        <v>3638214</v>
      </c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>
        <f t="shared" si="3"/>
        <v>3638214</v>
      </c>
      <c r="U23" s="38">
        <f t="shared" si="1"/>
        <v>3638214</v>
      </c>
      <c r="V23" s="10">
        <v>3638214</v>
      </c>
      <c r="W23">
        <f t="shared" si="2"/>
        <v>19.46</v>
      </c>
    </row>
    <row r="24" spans="1:23" ht="48">
      <c r="A24" s="8" t="s">
        <v>51</v>
      </c>
      <c r="B24" s="15" t="s">
        <v>52</v>
      </c>
      <c r="C24" s="1">
        <v>17080</v>
      </c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>
        <f t="shared" si="3"/>
        <v>17080</v>
      </c>
      <c r="U24" s="38">
        <f t="shared" si="1"/>
        <v>17080</v>
      </c>
      <c r="V24" s="10">
        <v>17080</v>
      </c>
      <c r="W24">
        <f t="shared" si="2"/>
        <v>0.09</v>
      </c>
    </row>
    <row r="25" spans="1:23" ht="72" hidden="1">
      <c r="A25" s="8" t="s">
        <v>47</v>
      </c>
      <c r="B25" s="15" t="s">
        <v>53</v>
      </c>
      <c r="C25" s="1">
        <v>931281</v>
      </c>
      <c r="D25" s="1"/>
      <c r="E25" s="10">
        <v>1118007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v>44328</v>
      </c>
      <c r="S25" s="10"/>
      <c r="T25" s="11">
        <f t="shared" si="3"/>
        <v>2093616</v>
      </c>
      <c r="U25" s="38">
        <f t="shared" si="1"/>
        <v>2093616</v>
      </c>
      <c r="V25" s="10"/>
      <c r="W25">
        <f t="shared" si="2"/>
        <v>0</v>
      </c>
    </row>
    <row r="26" spans="1:23" ht="60" hidden="1">
      <c r="A26" s="8" t="s">
        <v>47</v>
      </c>
      <c r="B26" s="15" t="s">
        <v>54</v>
      </c>
      <c r="C26" s="1">
        <v>119091</v>
      </c>
      <c r="D26" s="1"/>
      <c r="E26" s="10">
        <v>88106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v>2219</v>
      </c>
      <c r="S26" s="10"/>
      <c r="T26" s="11">
        <f t="shared" si="3"/>
        <v>209416</v>
      </c>
      <c r="U26" s="38">
        <f t="shared" si="1"/>
        <v>209416</v>
      </c>
      <c r="V26" s="10"/>
      <c r="W26">
        <f t="shared" si="2"/>
        <v>0</v>
      </c>
    </row>
    <row r="27" spans="1:23" ht="60" hidden="1">
      <c r="A27" s="8" t="s">
        <v>47</v>
      </c>
      <c r="B27" s="15" t="s">
        <v>55</v>
      </c>
      <c r="C27" s="1">
        <v>38672</v>
      </c>
      <c r="D27" s="1"/>
      <c r="E27" s="10">
        <v>47874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2595</v>
      </c>
      <c r="S27" s="10"/>
      <c r="T27" s="11">
        <f t="shared" si="3"/>
        <v>89141</v>
      </c>
      <c r="U27" s="38">
        <f t="shared" si="1"/>
        <v>89141</v>
      </c>
      <c r="V27" s="10"/>
      <c r="W27">
        <f t="shared" si="2"/>
        <v>0</v>
      </c>
    </row>
    <row r="28" spans="1:23" ht="48" customHeight="1">
      <c r="A28" s="13" t="s">
        <v>38</v>
      </c>
      <c r="B28" s="16" t="s">
        <v>74</v>
      </c>
      <c r="C28" s="1"/>
      <c r="D28" s="1">
        <v>313032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>
        <f t="shared" si="3"/>
        <v>313032</v>
      </c>
      <c r="U28" s="38">
        <f t="shared" si="1"/>
        <v>313032</v>
      </c>
      <c r="V28" s="10">
        <v>313032</v>
      </c>
      <c r="W28">
        <f t="shared" si="2"/>
        <v>1.67</v>
      </c>
    </row>
    <row r="29" spans="1:23" ht="25.5" hidden="1">
      <c r="A29" s="17" t="s">
        <v>56</v>
      </c>
      <c r="B29" s="9" t="s">
        <v>57</v>
      </c>
      <c r="C29" s="1"/>
      <c r="D29" s="1"/>
      <c r="E29" s="10"/>
      <c r="F29" s="10">
        <v>78746</v>
      </c>
      <c r="G29" s="10">
        <v>79547</v>
      </c>
      <c r="H29" s="10">
        <v>67677</v>
      </c>
      <c r="I29" s="10">
        <v>77556</v>
      </c>
      <c r="J29" s="10">
        <v>119781</v>
      </c>
      <c r="K29" s="10">
        <v>45677</v>
      </c>
      <c r="L29" s="10">
        <v>72070</v>
      </c>
      <c r="M29" s="10">
        <v>133898</v>
      </c>
      <c r="N29" s="10">
        <v>40205</v>
      </c>
      <c r="O29" s="10">
        <v>36905</v>
      </c>
      <c r="P29" s="10">
        <v>46826</v>
      </c>
      <c r="Q29" s="10">
        <v>83200</v>
      </c>
      <c r="R29" s="10"/>
      <c r="S29" s="10">
        <v>49193</v>
      </c>
      <c r="T29" s="11">
        <f t="shared" si="3"/>
        <v>931281</v>
      </c>
      <c r="U29" s="38">
        <f t="shared" si="1"/>
        <v>0</v>
      </c>
      <c r="V29" s="10"/>
      <c r="W29">
        <f t="shared" si="2"/>
        <v>0</v>
      </c>
    </row>
    <row r="30" spans="1:23" ht="27" customHeight="1" hidden="1">
      <c r="A30" s="17" t="s">
        <v>56</v>
      </c>
      <c r="B30" s="9" t="s">
        <v>58</v>
      </c>
      <c r="C30" s="1"/>
      <c r="D30" s="1"/>
      <c r="E30" s="10"/>
      <c r="F30" s="10">
        <v>3315</v>
      </c>
      <c r="G30" s="10">
        <v>3616</v>
      </c>
      <c r="H30" s="10">
        <v>2825</v>
      </c>
      <c r="I30" s="10">
        <v>2731</v>
      </c>
      <c r="J30" s="10">
        <v>3820</v>
      </c>
      <c r="K30" s="10">
        <v>2560</v>
      </c>
      <c r="L30" s="10">
        <v>2924</v>
      </c>
      <c r="M30" s="10">
        <v>3248</v>
      </c>
      <c r="N30" s="10">
        <v>1824</v>
      </c>
      <c r="O30" s="10">
        <v>1126</v>
      </c>
      <c r="P30" s="10">
        <v>2618</v>
      </c>
      <c r="Q30" s="10">
        <v>4449</v>
      </c>
      <c r="R30" s="10"/>
      <c r="S30" s="10">
        <v>3616</v>
      </c>
      <c r="T30" s="11">
        <f t="shared" si="3"/>
        <v>38672</v>
      </c>
      <c r="U30" s="38">
        <f t="shared" si="1"/>
        <v>0</v>
      </c>
      <c r="V30" s="10"/>
      <c r="W30">
        <f t="shared" si="2"/>
        <v>0</v>
      </c>
    </row>
    <row r="31" spans="1:23" ht="25.5" hidden="1">
      <c r="A31" s="17" t="s">
        <v>56</v>
      </c>
      <c r="B31" s="9" t="s">
        <v>59</v>
      </c>
      <c r="C31" s="1"/>
      <c r="D31" s="1"/>
      <c r="E31" s="10"/>
      <c r="F31" s="10">
        <v>7503</v>
      </c>
      <c r="G31" s="10">
        <v>7701</v>
      </c>
      <c r="H31" s="10">
        <v>18979</v>
      </c>
      <c r="I31" s="10">
        <v>9066</v>
      </c>
      <c r="J31" s="10">
        <v>9798</v>
      </c>
      <c r="K31" s="10">
        <v>5133</v>
      </c>
      <c r="L31" s="10">
        <v>11699</v>
      </c>
      <c r="M31" s="10">
        <v>9810</v>
      </c>
      <c r="N31" s="10">
        <v>6101</v>
      </c>
      <c r="O31" s="10">
        <v>4443</v>
      </c>
      <c r="P31" s="10">
        <v>5985</v>
      </c>
      <c r="Q31" s="10">
        <v>19560</v>
      </c>
      <c r="R31" s="10"/>
      <c r="S31" s="10">
        <v>3313</v>
      </c>
      <c r="T31" s="11">
        <f t="shared" si="3"/>
        <v>119091</v>
      </c>
      <c r="U31" s="38">
        <f t="shared" si="1"/>
        <v>0</v>
      </c>
      <c r="V31" s="10"/>
      <c r="W31">
        <f t="shared" si="2"/>
        <v>0</v>
      </c>
    </row>
    <row r="32" spans="1:23" ht="36" hidden="1">
      <c r="A32" s="36" t="s">
        <v>56</v>
      </c>
      <c r="B32" s="15" t="s">
        <v>76</v>
      </c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>
        <f t="shared" si="3"/>
        <v>0</v>
      </c>
      <c r="U32" s="38">
        <f>C32+D32+E32+R32</f>
        <v>0</v>
      </c>
      <c r="V32" s="10"/>
      <c r="W32">
        <f t="shared" si="2"/>
        <v>0</v>
      </c>
    </row>
    <row r="33" spans="1:23" ht="25.5" hidden="1">
      <c r="A33" s="17" t="s">
        <v>56</v>
      </c>
      <c r="B33" s="9" t="s">
        <v>60</v>
      </c>
      <c r="C33" s="1"/>
      <c r="D33" s="1"/>
      <c r="E33" s="10"/>
      <c r="F33" s="10"/>
      <c r="G33" s="10"/>
      <c r="H33" s="10"/>
      <c r="I33" s="10">
        <v>424420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>
        <f t="shared" si="3"/>
        <v>424420</v>
      </c>
      <c r="U33" s="38">
        <f t="shared" si="1"/>
        <v>0</v>
      </c>
      <c r="V33" s="10"/>
      <c r="W33">
        <f t="shared" si="2"/>
        <v>0</v>
      </c>
    </row>
    <row r="34" spans="1:23" ht="12.75" hidden="1">
      <c r="A34" s="17" t="s">
        <v>56</v>
      </c>
      <c r="B34" s="9" t="s">
        <v>61</v>
      </c>
      <c r="C34" s="1"/>
      <c r="D34" s="10"/>
      <c r="E34" s="10"/>
      <c r="F34" s="10"/>
      <c r="G34" s="10">
        <v>8540</v>
      </c>
      <c r="H34" s="10"/>
      <c r="I34" s="10">
        <v>4270</v>
      </c>
      <c r="J34" s="10"/>
      <c r="K34" s="10"/>
      <c r="L34" s="10"/>
      <c r="M34" s="10">
        <v>4270</v>
      </c>
      <c r="N34" s="10"/>
      <c r="O34" s="10"/>
      <c r="P34" s="10"/>
      <c r="Q34" s="10"/>
      <c r="R34" s="10"/>
      <c r="S34" s="10"/>
      <c r="T34" s="11">
        <f t="shared" si="3"/>
        <v>17080</v>
      </c>
      <c r="U34" s="38">
        <f t="shared" si="1"/>
        <v>0</v>
      </c>
      <c r="V34" s="10"/>
      <c r="W34">
        <f t="shared" si="2"/>
        <v>0</v>
      </c>
    </row>
    <row r="35" spans="1:23" ht="38.25" hidden="1">
      <c r="A35" s="17" t="s">
        <v>56</v>
      </c>
      <c r="B35" s="9" t="s">
        <v>62</v>
      </c>
      <c r="C35" s="1"/>
      <c r="D35" s="10"/>
      <c r="E35" s="10"/>
      <c r="F35" s="10">
        <v>3762</v>
      </c>
      <c r="G35" s="10">
        <v>1529</v>
      </c>
      <c r="H35" s="10">
        <v>3548</v>
      </c>
      <c r="I35" s="10">
        <v>2998</v>
      </c>
      <c r="J35" s="10">
        <v>2722</v>
      </c>
      <c r="K35" s="10">
        <v>2111</v>
      </c>
      <c r="L35" s="10">
        <v>2845</v>
      </c>
      <c r="M35" s="10">
        <v>3181</v>
      </c>
      <c r="N35" s="10">
        <v>2784</v>
      </c>
      <c r="O35" s="10">
        <v>1682</v>
      </c>
      <c r="P35" s="10">
        <v>2141</v>
      </c>
      <c r="Q35" s="10">
        <v>3242</v>
      </c>
      <c r="R35" s="10"/>
      <c r="S35" s="10">
        <v>1774</v>
      </c>
      <c r="T35" s="11">
        <f t="shared" si="3"/>
        <v>34319</v>
      </c>
      <c r="U35" s="38">
        <f t="shared" si="1"/>
        <v>0</v>
      </c>
      <c r="V35" s="10"/>
      <c r="W35">
        <f t="shared" si="2"/>
        <v>0</v>
      </c>
    </row>
    <row r="36" spans="1:23" ht="38.25" hidden="1">
      <c r="A36" s="17" t="s">
        <v>56</v>
      </c>
      <c r="B36" s="18" t="s">
        <v>63</v>
      </c>
      <c r="C36" s="1"/>
      <c r="D36" s="1"/>
      <c r="E36" s="10"/>
      <c r="F36" s="10">
        <v>379991</v>
      </c>
      <c r="G36" s="10">
        <v>334686</v>
      </c>
      <c r="H36" s="10">
        <v>402745</v>
      </c>
      <c r="I36" s="10">
        <v>340886</v>
      </c>
      <c r="J36" s="10">
        <v>513443</v>
      </c>
      <c r="K36" s="10">
        <v>206854</v>
      </c>
      <c r="L36" s="10">
        <v>509574</v>
      </c>
      <c r="M36" s="10">
        <v>504400</v>
      </c>
      <c r="N36" s="10">
        <v>272599</v>
      </c>
      <c r="O36" s="10">
        <v>241129</v>
      </c>
      <c r="P36" s="10">
        <v>264402</v>
      </c>
      <c r="Q36" s="10">
        <v>491690</v>
      </c>
      <c r="R36" s="10"/>
      <c r="S36" s="10">
        <v>231006</v>
      </c>
      <c r="T36" s="11">
        <f t="shared" si="3"/>
        <v>4693405</v>
      </c>
      <c r="U36" s="38">
        <f t="shared" si="1"/>
        <v>0</v>
      </c>
      <c r="V36" s="10"/>
      <c r="W36">
        <f t="shared" si="2"/>
        <v>0</v>
      </c>
    </row>
    <row r="37" spans="1:23" s="21" customFormat="1" ht="12.75" hidden="1">
      <c r="A37" s="17"/>
      <c r="B37" s="19" t="s">
        <v>64</v>
      </c>
      <c r="C37" s="20">
        <f aca="true" t="shared" si="4" ref="C37:U37">SUM(C5:C36)</f>
        <v>6258268</v>
      </c>
      <c r="D37" s="20">
        <f t="shared" si="4"/>
        <v>5790680</v>
      </c>
      <c r="E37" s="20">
        <f t="shared" si="4"/>
        <v>5091074</v>
      </c>
      <c r="F37" s="20">
        <f t="shared" si="4"/>
        <v>544067</v>
      </c>
      <c r="G37" s="20">
        <f t="shared" si="4"/>
        <v>609285</v>
      </c>
      <c r="H37" s="20">
        <f t="shared" si="4"/>
        <v>558752</v>
      </c>
      <c r="I37" s="20">
        <f t="shared" si="4"/>
        <v>991554</v>
      </c>
      <c r="J37" s="20">
        <f t="shared" si="4"/>
        <v>734068</v>
      </c>
      <c r="K37" s="20">
        <f t="shared" si="4"/>
        <v>286010</v>
      </c>
      <c r="L37" s="20">
        <f t="shared" si="4"/>
        <v>769416</v>
      </c>
      <c r="M37" s="20">
        <f t="shared" si="4"/>
        <v>815989</v>
      </c>
      <c r="N37" s="20">
        <f t="shared" si="4"/>
        <v>369719</v>
      </c>
      <c r="O37" s="20">
        <f t="shared" si="4"/>
        <v>330919</v>
      </c>
      <c r="P37" s="20">
        <f t="shared" si="4"/>
        <v>422093</v>
      </c>
      <c r="Q37" s="20">
        <f t="shared" si="4"/>
        <v>702674</v>
      </c>
      <c r="R37" s="20">
        <f t="shared" si="4"/>
        <v>353676</v>
      </c>
      <c r="S37" s="20">
        <f t="shared" si="4"/>
        <v>325190</v>
      </c>
      <c r="T37" s="20">
        <f t="shared" si="4"/>
        <v>24953434</v>
      </c>
      <c r="U37" s="39">
        <f t="shared" si="4"/>
        <v>17493698</v>
      </c>
      <c r="V37" s="11"/>
      <c r="W37">
        <f t="shared" si="2"/>
        <v>0</v>
      </c>
    </row>
    <row r="38" spans="1:23" s="21" customFormat="1" ht="12.75" hidden="1">
      <c r="A38" s="17" t="s">
        <v>56</v>
      </c>
      <c r="B38" s="22" t="s">
        <v>77</v>
      </c>
      <c r="C38" s="20"/>
      <c r="D38" s="20"/>
      <c r="E38" s="23"/>
      <c r="F38" s="20"/>
      <c r="G38" s="20"/>
      <c r="H38" s="23"/>
      <c r="I38" s="20"/>
      <c r="J38" s="20"/>
      <c r="K38" s="20"/>
      <c r="L38" s="20"/>
      <c r="M38" s="20"/>
      <c r="N38" s="23"/>
      <c r="O38" s="20"/>
      <c r="P38" s="20"/>
      <c r="Q38" s="20"/>
      <c r="R38" s="20"/>
      <c r="S38" s="20"/>
      <c r="T38" s="11">
        <f>SUM(C38:S38)</f>
        <v>0</v>
      </c>
      <c r="U38" s="38">
        <f t="shared" si="1"/>
        <v>0</v>
      </c>
      <c r="V38" s="11"/>
      <c r="W38">
        <f t="shared" si="2"/>
        <v>0</v>
      </c>
    </row>
    <row r="39" spans="1:23" s="21" customFormat="1" ht="12.75" hidden="1">
      <c r="A39" s="24"/>
      <c r="B39" s="19" t="s">
        <v>65</v>
      </c>
      <c r="C39" s="20">
        <f aca="true" t="shared" si="5" ref="C39:U39">C37+SUM(C38:C38)</f>
        <v>6258268</v>
      </c>
      <c r="D39" s="20">
        <f t="shared" si="5"/>
        <v>5790680</v>
      </c>
      <c r="E39" s="20">
        <f t="shared" si="5"/>
        <v>5091074</v>
      </c>
      <c r="F39" s="20">
        <f t="shared" si="5"/>
        <v>544067</v>
      </c>
      <c r="G39" s="20">
        <f t="shared" si="5"/>
        <v>609285</v>
      </c>
      <c r="H39" s="20">
        <f t="shared" si="5"/>
        <v>558752</v>
      </c>
      <c r="I39" s="20">
        <f t="shared" si="5"/>
        <v>991554</v>
      </c>
      <c r="J39" s="20">
        <f t="shared" si="5"/>
        <v>734068</v>
      </c>
      <c r="K39" s="20">
        <f t="shared" si="5"/>
        <v>286010</v>
      </c>
      <c r="L39" s="20">
        <f t="shared" si="5"/>
        <v>769416</v>
      </c>
      <c r="M39" s="20">
        <f t="shared" si="5"/>
        <v>815989</v>
      </c>
      <c r="N39" s="20">
        <f t="shared" si="5"/>
        <v>369719</v>
      </c>
      <c r="O39" s="20">
        <f t="shared" si="5"/>
        <v>330919</v>
      </c>
      <c r="P39" s="20">
        <f t="shared" si="5"/>
        <v>422093</v>
      </c>
      <c r="Q39" s="20">
        <f t="shared" si="5"/>
        <v>702674</v>
      </c>
      <c r="R39" s="20">
        <f t="shared" si="5"/>
        <v>353676</v>
      </c>
      <c r="S39" s="20">
        <f t="shared" si="5"/>
        <v>325190</v>
      </c>
      <c r="T39" s="20">
        <f t="shared" si="5"/>
        <v>24953434</v>
      </c>
      <c r="U39" s="39">
        <f t="shared" si="5"/>
        <v>17493698</v>
      </c>
      <c r="V39" s="11"/>
      <c r="W39">
        <f t="shared" si="2"/>
        <v>0</v>
      </c>
    </row>
    <row r="40" spans="1:23" ht="12.75" hidden="1">
      <c r="A40" s="25"/>
      <c r="B40" s="26" t="s">
        <v>66</v>
      </c>
      <c r="C40" s="27"/>
      <c r="D40" s="27"/>
      <c r="E40" s="27"/>
      <c r="F40" s="27">
        <f aca="true" t="shared" si="6" ref="F40:U40">SUM(F29:F36)+SUM(F38:F38)</f>
        <v>473317</v>
      </c>
      <c r="G40" s="27">
        <f t="shared" si="6"/>
        <v>435619</v>
      </c>
      <c r="H40" s="27">
        <f t="shared" si="6"/>
        <v>495774</v>
      </c>
      <c r="I40" s="27">
        <f t="shared" si="6"/>
        <v>861927</v>
      </c>
      <c r="J40" s="27">
        <f t="shared" si="6"/>
        <v>649564</v>
      </c>
      <c r="K40" s="27">
        <f t="shared" si="6"/>
        <v>262335</v>
      </c>
      <c r="L40" s="27">
        <f t="shared" si="6"/>
        <v>599112</v>
      </c>
      <c r="M40" s="27">
        <f t="shared" si="6"/>
        <v>658807</v>
      </c>
      <c r="N40" s="27">
        <f t="shared" si="6"/>
        <v>323513</v>
      </c>
      <c r="O40" s="27">
        <f t="shared" si="6"/>
        <v>285285</v>
      </c>
      <c r="P40" s="27">
        <f t="shared" si="6"/>
        <v>321972</v>
      </c>
      <c r="Q40" s="27">
        <f t="shared" si="6"/>
        <v>602141</v>
      </c>
      <c r="R40" s="27">
        <f t="shared" si="6"/>
        <v>0</v>
      </c>
      <c r="S40" s="27">
        <f t="shared" si="6"/>
        <v>288902</v>
      </c>
      <c r="T40" s="27">
        <f t="shared" si="6"/>
        <v>6258268</v>
      </c>
      <c r="U40" s="40">
        <f t="shared" si="6"/>
        <v>0</v>
      </c>
      <c r="V40" s="10"/>
      <c r="W40">
        <f t="shared" si="2"/>
        <v>0</v>
      </c>
    </row>
    <row r="41" spans="1:23" ht="12.75" hidden="1">
      <c r="A41" s="28"/>
      <c r="B41" s="29" t="s">
        <v>67</v>
      </c>
      <c r="C41" s="29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>
        <f>-T40</f>
        <v>-6258268</v>
      </c>
      <c r="U41">
        <f t="shared" si="1"/>
        <v>0</v>
      </c>
      <c r="V41" s="10"/>
      <c r="W41">
        <f t="shared" si="2"/>
        <v>0</v>
      </c>
    </row>
    <row r="42" spans="11:23" ht="12.75" hidden="1">
      <c r="K42" s="31"/>
      <c r="Q42" s="32"/>
      <c r="T42" s="33">
        <f>T39+T41</f>
        <v>18695166</v>
      </c>
      <c r="U42">
        <f t="shared" si="1"/>
        <v>0</v>
      </c>
      <c r="V42" s="10"/>
      <c r="W42">
        <f t="shared" si="2"/>
        <v>0</v>
      </c>
    </row>
    <row r="43" spans="1:23" ht="12.75">
      <c r="A43" s="10"/>
      <c r="B43" s="10" t="s">
        <v>20</v>
      </c>
      <c r="K43" s="31"/>
      <c r="Q43" s="32"/>
      <c r="T43" s="33"/>
      <c r="V43" s="10">
        <f>V5+V6+V7+V8+V9+V10+V12+V13+V15+V16+V20+V21+V22+V23+V24+V28</f>
        <v>18695166</v>
      </c>
      <c r="W43">
        <f t="shared" si="2"/>
        <v>100</v>
      </c>
    </row>
    <row r="44" spans="1:22" ht="25.5">
      <c r="A44" s="10"/>
      <c r="B44" s="43" t="s">
        <v>68</v>
      </c>
      <c r="V44" s="10">
        <v>73262</v>
      </c>
    </row>
    <row r="45" spans="1:22" ht="12.75">
      <c r="A45" s="10"/>
      <c r="B45" s="11" t="s">
        <v>79</v>
      </c>
      <c r="V45" s="10">
        <f>V43+V44</f>
        <v>18768428</v>
      </c>
    </row>
    <row r="46" spans="2:3" ht="12.75" hidden="1">
      <c r="B46" s="42" t="s">
        <v>2</v>
      </c>
      <c r="C46" s="10" t="s">
        <v>69</v>
      </c>
    </row>
    <row r="47" spans="2:3" ht="25.5" hidden="1">
      <c r="B47" s="1" t="s">
        <v>37</v>
      </c>
      <c r="C47" s="10">
        <v>73262</v>
      </c>
    </row>
    <row r="49" ht="12.75">
      <c r="C49" s="33">
        <f>T42+C47</f>
        <v>18768428</v>
      </c>
    </row>
  </sheetData>
  <sheetProtection/>
  <autoFilter ref="A4:U4"/>
  <mergeCells count="1">
    <mergeCell ref="A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2014-01-27T12:23:48Z</cp:lastPrinted>
  <dcterms:created xsi:type="dcterms:W3CDTF">2014-01-14T11:47:56Z</dcterms:created>
  <dcterms:modified xsi:type="dcterms:W3CDTF">2014-01-27T12:25:06Z</dcterms:modified>
  <cp:category/>
  <cp:version/>
  <cp:contentType/>
  <cp:contentStatus/>
</cp:coreProperties>
</file>