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96" firstSheet="4" activeTab="9"/>
  </bookViews>
  <sheets>
    <sheet name="MD b.vec 5.g  " sheetId="1" r:id="rId1"/>
    <sheet name="MD b. vec 5.g.kvalit" sheetId="2" r:id="rId2"/>
    <sheet name="Pašv.pedag PII" sheetId="3" r:id="rId3"/>
    <sheet name="Pašv. visp.izgl.kval." sheetId="4" r:id="rId4"/>
    <sheet name="Pašv.interešu izgl. kval" sheetId="5" r:id="rId5"/>
    <sheet name="MD visp.izgl." sheetId="6" r:id="rId6"/>
    <sheet name=" MD  visp.izgl.kvalit" sheetId="7" r:id="rId7"/>
    <sheet name="MD interešu izgl" sheetId="8" r:id="rId8"/>
    <sheet name="MD interešu izgl.kvalit" sheetId="9" r:id="rId9"/>
    <sheet name="MD internātpamatsk." sheetId="10" r:id="rId10"/>
  </sheets>
  <definedNames/>
  <calcPr fullCalcOnLoad="1"/>
</workbook>
</file>

<file path=xl/sharedStrings.xml><?xml version="1.0" encoding="utf-8"?>
<sst xmlns="http://schemas.openxmlformats.org/spreadsheetml/2006/main" count="571" uniqueCount="156">
  <si>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</si>
  <si>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</si>
  <si>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</si>
  <si>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</si>
  <si>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</si>
  <si>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</si>
  <si>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</si>
  <si>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</si>
  <si>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</si>
  <si>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Mētrienas pamatskola</t>
  </si>
  <si>
    <t>Praulienas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</si>
  <si>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</si>
  <si>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</si>
  <si>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</si>
  <si>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</si>
  <si>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</si>
  <si>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</si>
  <si>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</si>
  <si>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</si>
  <si>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Nr. p.k.</t>
  </si>
  <si>
    <t>Madonas pilsēta</t>
  </si>
  <si>
    <t>Madonas vakara un neklātienes vidusskola</t>
  </si>
  <si>
    <t>Ļaudonas pagasta pārvalde</t>
  </si>
  <si>
    <t>Aronas pagasta pārvalde</t>
  </si>
  <si>
    <t>Barkavas pagasta pārvalde</t>
  </si>
  <si>
    <t>Bērzaunes pagasta pārvalde</t>
  </si>
  <si>
    <t>Ošupes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</si>
  <si>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</si>
  <si>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</si>
  <si>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</si>
  <si>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</si>
  <si>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</si>
  <si>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</si>
  <si>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Praulienas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</si>
  <si>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</si>
  <si>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</si>
  <si>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</si>
  <si>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</si>
  <si>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</si>
  <si>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</si>
  <si>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</si>
  <si>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</si>
  <si>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</si>
  <si>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</si>
  <si>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</si>
  <si>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</si>
  <si>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</si>
  <si>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un sporta skolu pedagogu daļējai darba samaksai un valsts sociālās apdrošināšanas</t>
  </si>
  <si>
    <t>Madonas bērnu un jauniešu centrs</t>
  </si>
  <si>
    <t>N.p.k.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</si>
  <si>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</si>
  <si>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</si>
  <si>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</si>
  <si>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</si>
  <si>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</si>
  <si>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</si>
  <si>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</si>
  <si>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</si>
  <si>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"Pasaciņa"</t>
  </si>
  <si>
    <t>Pirmskolas izglītības iestāde "Brīnumdārzs"</t>
  </si>
  <si>
    <t>Rezerve</t>
  </si>
  <si>
    <t>Andreja Eglīša Ļaudonas vidusskola</t>
  </si>
  <si>
    <t>Mērķdotācijas sadalījums  Madonas novada pašvaldību izglītības iestādēs bērnu</t>
  </si>
  <si>
    <t xml:space="preserve">no piecu gadu vecuma izglītošanā nodarbināto pedagogu darba samaksai un valsts </t>
  </si>
  <si>
    <t>Mērķdotācijas sadalījums  Madonas novada pašvaldības pamata un vispārējās</t>
  </si>
  <si>
    <t>Mērķdotācijas sadalījums  Madonas novada pašvaldības interešu izglītības programmu</t>
  </si>
  <si>
    <t>Pirmskolas izglītības iestāde "Kastanītis"</t>
  </si>
  <si>
    <t>3.kvalitātes pakāpe (likmes)</t>
  </si>
  <si>
    <t>3.kvalitātes pakāpe</t>
  </si>
  <si>
    <t>4.kvalitātes pakāpe</t>
  </si>
  <si>
    <t>3. kvalitātes pakāpe (likmes)</t>
  </si>
  <si>
    <t>4. kvalitātes pakāpe (likmes)</t>
  </si>
  <si>
    <t>5. kvalitātes pakāpe (likmes)</t>
  </si>
  <si>
    <t>Kopā</t>
  </si>
  <si>
    <t xml:space="preserve">Mērķdotācija izglītības pasākumiem </t>
  </si>
  <si>
    <t xml:space="preserve">Sociālā apdrošināšana  EUR </t>
  </si>
  <si>
    <t>Mēnesī tarifikācijai EUR</t>
  </si>
  <si>
    <t xml:space="preserve">Darba samaksa EUR </t>
  </si>
  <si>
    <t>Kopā  EUR</t>
  </si>
  <si>
    <t>Pedagogu darba samaksai un valsts sociālās apdrošināšanas iemaksām EUR</t>
  </si>
  <si>
    <t>Pārējiem izdevumiem EUR</t>
  </si>
  <si>
    <t>3. kvalitātes pakāpe EUR</t>
  </si>
  <si>
    <t>4.kvalitātes pakāpe EUR</t>
  </si>
  <si>
    <t>Kopā EUR</t>
  </si>
  <si>
    <r>
      <t xml:space="preserve">vidējās izglītības iestāžu   pedagogu </t>
    </r>
    <r>
      <rPr>
        <b/>
        <sz val="11"/>
        <color indexed="8"/>
        <rFont val="Calibri"/>
        <family val="2"/>
      </rPr>
      <t>piemaksai par kvalitāti</t>
    </r>
    <r>
      <rPr>
        <sz val="11"/>
        <color indexed="8"/>
        <rFont val="Calibri"/>
        <family val="2"/>
      </rPr>
      <t xml:space="preserve">   un valsts </t>
    </r>
  </si>
  <si>
    <t>Sociālā apdrošināšana  EUR</t>
  </si>
  <si>
    <t>Tarifikācijai mēnesī EUR</t>
  </si>
  <si>
    <t>4.kvalitātes pakāpe (likmes)</t>
  </si>
  <si>
    <t xml:space="preserve">Nosacīto bērnu skaits </t>
  </si>
  <si>
    <t>Piemaksa par kvalitātes pakāpi pedagogiem</t>
  </si>
  <si>
    <t>vidējās izglītības iestāžu  pedagogu darba samaksai  un valsts sociālās</t>
  </si>
  <si>
    <t xml:space="preserve">Nosacīto skolēnu skaits </t>
  </si>
  <si>
    <t>.</t>
  </si>
  <si>
    <r>
      <t xml:space="preserve">izglītības iestāžu   pedagogu </t>
    </r>
    <r>
      <rPr>
        <b/>
        <sz val="11"/>
        <color indexed="8"/>
        <rFont val="Calibri"/>
        <family val="2"/>
      </rPr>
      <t>piemaksai par kvalitāti</t>
    </r>
    <r>
      <rPr>
        <sz val="11"/>
        <color indexed="8"/>
        <rFont val="Calibri"/>
        <family val="2"/>
      </rPr>
      <t xml:space="preserve">   un valsts </t>
    </r>
  </si>
  <si>
    <t>Madonas Bērnu un jauniešu centrs</t>
  </si>
  <si>
    <t>J.Norviļa Madonas Mūzikas skola</t>
  </si>
  <si>
    <t>Madonas bērnu un jaunatnes sporta skola</t>
  </si>
  <si>
    <t>Pavisam internātpamatskolai</t>
  </si>
  <si>
    <t>Stundu skaits</t>
  </si>
  <si>
    <t xml:space="preserve">5.kvalitātes pakāpe  </t>
  </si>
  <si>
    <t>Kopā       4.mēnešiem      2016.g                 EUR</t>
  </si>
  <si>
    <t>Darba samaksa EUR  (45,-)</t>
  </si>
  <si>
    <t>Darba samaksa EUR  (114,-)</t>
  </si>
  <si>
    <t>Darba samaksa EUR  (140)</t>
  </si>
  <si>
    <t>Mārcienas sākumskola</t>
  </si>
  <si>
    <t xml:space="preserve">Darba samaksa EUR  </t>
  </si>
  <si>
    <t>MD</t>
  </si>
  <si>
    <r>
      <t xml:space="preserve">no piecu gadu vecuma izglītošanā nodarbināto pedagogu </t>
    </r>
    <r>
      <rPr>
        <b/>
        <sz val="11"/>
        <color indexed="8"/>
        <rFont val="Calibri"/>
        <family val="2"/>
      </rPr>
      <t>piemaksai par kvalitāti</t>
    </r>
    <r>
      <rPr>
        <sz val="11"/>
        <color indexed="8"/>
        <rFont val="Calibri"/>
        <family val="2"/>
      </rPr>
      <t xml:space="preserve"> un valsts </t>
    </r>
  </si>
  <si>
    <t>Pirmskolas pamatskola</t>
  </si>
  <si>
    <t>Madonas pilsētas  vidusskola</t>
  </si>
  <si>
    <t>sociālās apdrošināšanas obligātajām iemaksām 2017.gada četriem mēnešiem</t>
  </si>
  <si>
    <t>Bērnu skaits uz 1.09.2017.</t>
  </si>
  <si>
    <t>Kopā      4.mēnešiem      2017.g                 EUR</t>
  </si>
  <si>
    <t>Mēnesī tarifikācijai sept.-dec. EUR</t>
  </si>
  <si>
    <t>Kopā       4.mēnešiem      2017.g                 EUR</t>
  </si>
  <si>
    <t xml:space="preserve"> apdrošināšanas obligātajām iemaksām 2017.gada četriem  mēnešiem</t>
  </si>
  <si>
    <t>Kopā     4.mēnešiem      2017.g                 EUR</t>
  </si>
  <si>
    <t xml:space="preserve"> obligātajām iemaksām 2017.gada četriem mēnešiem</t>
  </si>
  <si>
    <t>Dzelzavas  internātpamatskolai 2017.gada 4. mēnešiem</t>
  </si>
  <si>
    <t>(septembris - decembris)</t>
  </si>
  <si>
    <t>Skolēnu skaits uz 01.09.2017.</t>
  </si>
  <si>
    <t>Logopēdu likmes</t>
  </si>
  <si>
    <t>Pedagogu likmes</t>
  </si>
  <si>
    <t>Likmes kopā</t>
  </si>
  <si>
    <t>No atlikuma uz 1.09.2017.</t>
  </si>
  <si>
    <t>No atlikuma mēnesī tarifikācijai</t>
  </si>
  <si>
    <t>Kopā tarifikācijai</t>
  </si>
  <si>
    <r>
      <t xml:space="preserve">Mērķdotācijas sadalījums  Madonas novada pašvaldības </t>
    </r>
    <r>
      <rPr>
        <b/>
        <sz val="11"/>
        <rFont val="Calibri"/>
        <family val="2"/>
      </rPr>
      <t>interešu</t>
    </r>
    <r>
      <rPr>
        <sz val="11"/>
        <color indexed="8"/>
        <rFont val="Calibri"/>
        <family val="2"/>
      </rPr>
      <t xml:space="preserve"> izglītības programmu</t>
    </r>
  </si>
  <si>
    <r>
      <t xml:space="preserve">un sporta skolu pedagogu </t>
    </r>
    <r>
      <rPr>
        <b/>
        <sz val="11"/>
        <rFont val="Calibri"/>
        <family val="2"/>
      </rPr>
      <t>piemaksai par kvalitāti</t>
    </r>
    <r>
      <rPr>
        <sz val="11"/>
        <color indexed="8"/>
        <rFont val="Calibri"/>
        <family val="2"/>
      </rPr>
      <t xml:space="preserve"> un valsts sociālās apdrošināšanas</t>
    </r>
  </si>
  <si>
    <t>3, kvalitātes pakāpe  45,-</t>
  </si>
  <si>
    <t>4.kvalitātes pakāpe 114,-</t>
  </si>
  <si>
    <t>5.kvalitātes pakāpe 140,-</t>
  </si>
  <si>
    <t>Pirmskolām</t>
  </si>
  <si>
    <t xml:space="preserve">Kopā </t>
  </si>
  <si>
    <t>Pirmskolas izglītības iestādes</t>
  </si>
  <si>
    <t>18.</t>
  </si>
  <si>
    <t>19.</t>
  </si>
  <si>
    <t>20.</t>
  </si>
  <si>
    <t>21.</t>
  </si>
  <si>
    <t>22.</t>
  </si>
  <si>
    <t>Kopā skolas un pirmskolas</t>
  </si>
  <si>
    <t xml:space="preserve"> Mēķdotācija</t>
  </si>
  <si>
    <t>Mērķdotācija</t>
  </si>
  <si>
    <t>Nesadalīts</t>
  </si>
  <si>
    <t>Skolēnu skaits  82</t>
  </si>
  <si>
    <t>Pašvaldības finansējums  Madonas novada pašvaldības pamata un vispārējās</t>
  </si>
  <si>
    <t xml:space="preserve">Pašvaldības finansējums  Madonas novada pašvaldības pirmskolas izglītības iestādēs </t>
  </si>
  <si>
    <t>Pašvaldības finansējums  Madonas novada pašvaldības interešu un profesionālās ievirzes</t>
  </si>
  <si>
    <t>Kopā skolas, pirmskolas,nesadalīts</t>
  </si>
  <si>
    <t>Pielikums</t>
  </si>
  <si>
    <t>Madonas novada pašvaldības domes 28.09.2017.</t>
  </si>
  <si>
    <t>lēmumam Nr.541 (protokols Nr.21, 53.p.)</t>
  </si>
  <si>
    <t>lēmumam Nr.542 (protokols Nr.21, 54.p.)</t>
  </si>
  <si>
    <t>lēmumam Nr.543 (protokols Nr.21, 55.p.)</t>
  </si>
  <si>
    <t>lēmumam Nr.545 (protokols Nr.21, 57.p.)</t>
  </si>
  <si>
    <r>
      <t xml:space="preserve"> nodarbināto pedagogu </t>
    </r>
    <r>
      <rPr>
        <b/>
        <sz val="12"/>
        <color indexed="8"/>
        <rFont val="Times New Roman"/>
        <family val="1"/>
      </rPr>
      <t>piemaksai par kvalitāti</t>
    </r>
    <r>
      <rPr>
        <sz val="12"/>
        <color indexed="8"/>
        <rFont val="Times New Roman"/>
        <family val="1"/>
      </rPr>
      <t xml:space="preserve"> un valsts </t>
    </r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</si>
</sst>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0.0000000"/>
    <numFmt numFmtId="176" formatCode="0.00000000"/>
    <numFmt numFmtId="177" formatCode="_-&quot;Ls&quot;\ * #,##0.000_-;\-&quot;Ls&quot;\ * #,##0.000_-;_-&quot;Ls&quot;\ * &quot;-&quot;??_-;_-@_-"/>
    <numFmt numFmtId="178" formatCode="[$-426]dddd\,\ yyyy&quot;. gada &quot;d\.\ mmmm"/>
    <numFmt numFmtId="179" formatCode="0.000000000"/>
  </numFmts>
  <fonts count="5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1" fontId="1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6" fontId="5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/>
    </xf>
    <xf numFmtId="0" fontId="9" fillId="0" borderId="1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73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6" fontId="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73" fontId="10" fillId="32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1" fontId="4" fillId="0" borderId="0" xfId="0" applyNumberFormat="1" applyFont="1" applyAlignment="1">
      <alignment/>
    </xf>
    <xf numFmtId="0" fontId="11" fillId="0" borderId="1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1" fontId="10" fillId="0" borderId="13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10" xfId="0" applyNumberFormat="1" applyFont="1" applyBorder="1" applyAlignment="1">
      <alignment vertical="top" wrapText="1"/>
    </xf>
    <xf numFmtId="1" fontId="8" fillId="0" borderId="10" xfId="0" applyNumberFormat="1" applyFont="1" applyBorder="1" applyAlignment="1">
      <alignment horizontal="center" vertical="top"/>
    </xf>
    <xf numFmtId="1" fontId="9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73" fontId="9" fillId="33" borderId="1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73" fontId="10" fillId="34" borderId="10" xfId="0" applyNumberFormat="1" applyFont="1" applyFill="1" applyBorder="1" applyAlignment="1">
      <alignment/>
    </xf>
    <xf numFmtId="1" fontId="10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2" fontId="9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" fillId="0" borderId="10" xfId="0" applyFont="1" applyFill="1" applyBorder="1" applyAlignment="1">
      <alignment/>
    </xf>
    <xf numFmtId="170" fontId="0" fillId="0" borderId="0" xfId="0" applyNumberFormat="1" applyAlignment="1">
      <alignment/>
    </xf>
    <xf numFmtId="170" fontId="9" fillId="0" borderId="10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1" fontId="10" fillId="34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13" fillId="35" borderId="0" xfId="0" applyFont="1" applyFill="1" applyAlignment="1">
      <alignment/>
    </xf>
    <xf numFmtId="1" fontId="0" fillId="35" borderId="0" xfId="0" applyNumberFormat="1" applyFill="1" applyAlignment="1">
      <alignment/>
    </xf>
    <xf numFmtId="0" fontId="0" fillId="35" borderId="0" xfId="0" applyFill="1" applyBorder="1" applyAlignment="1">
      <alignment/>
    </xf>
    <xf numFmtId="1" fontId="10" fillId="35" borderId="0" xfId="0" applyNumberFormat="1" applyFont="1" applyFill="1" applyBorder="1" applyAlignment="1">
      <alignment/>
    </xf>
    <xf numFmtId="0" fontId="40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0" fillId="33" borderId="10" xfId="0" applyFont="1" applyFill="1" applyBorder="1" applyAlignment="1">
      <alignment vertical="top" wrapText="1"/>
    </xf>
    <xf numFmtId="1" fontId="1" fillId="34" borderId="1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1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" fontId="9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9" fillId="0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73" fontId="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wrapText="1"/>
    </xf>
    <xf numFmtId="1" fontId="1" fillId="0" borderId="10" xfId="0" applyNumberFormat="1" applyFont="1" applyBorder="1" applyAlignment="1">
      <alignment/>
    </xf>
    <xf numFmtId="1" fontId="1" fillId="34" borderId="1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73" fontId="1" fillId="34" borderId="1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3" fontId="0" fillId="0" borderId="0" xfId="0" applyNumberFormat="1" applyAlignment="1">
      <alignment/>
    </xf>
    <xf numFmtId="170" fontId="6" fillId="34" borderId="10" xfId="0" applyNumberFormat="1" applyFont="1" applyFill="1" applyBorder="1" applyAlignment="1">
      <alignment/>
    </xf>
    <xf numFmtId="173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73" fontId="6" fillId="34" borderId="1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" fillId="36" borderId="10" xfId="0" applyFont="1" applyFill="1" applyBorder="1" applyAlignment="1">
      <alignment/>
    </xf>
    <xf numFmtId="170" fontId="10" fillId="34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/>
    </xf>
    <xf numFmtId="1" fontId="14" fillId="33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1" fontId="15" fillId="0" borderId="10" xfId="0" applyNumberFormat="1" applyFont="1" applyFill="1" applyBorder="1" applyAlignment="1">
      <alignment/>
    </xf>
    <xf numFmtId="0" fontId="14" fillId="35" borderId="0" xfId="0" applyFont="1" applyFill="1" applyAlignment="1">
      <alignment/>
    </xf>
    <xf numFmtId="0" fontId="19" fillId="35" borderId="0" xfId="0" applyFont="1" applyFill="1" applyAlignment="1">
      <alignment/>
    </xf>
    <xf numFmtId="1" fontId="14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0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" fontId="21" fillId="33" borderId="10" xfId="0" applyNumberFormat="1" applyFont="1" applyFill="1" applyBorder="1" applyAlignment="1">
      <alignment/>
    </xf>
    <xf numFmtId="170" fontId="21" fillId="0" borderId="0" xfId="0" applyNumberFormat="1" applyFont="1" applyAlignment="1">
      <alignment/>
    </xf>
    <xf numFmtId="0" fontId="21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1" fillId="32" borderId="10" xfId="0" applyFont="1" applyFill="1" applyBorder="1" applyAlignment="1">
      <alignment horizontal="center" vertical="center"/>
    </xf>
    <xf numFmtId="0" fontId="38" fillId="32" borderId="10" xfId="0" applyFont="1" applyFill="1" applyBorder="1" applyAlignment="1">
      <alignment/>
    </xf>
    <xf numFmtId="0" fontId="20" fillId="32" borderId="10" xfId="0" applyFont="1" applyFill="1" applyBorder="1" applyAlignment="1">
      <alignment/>
    </xf>
    <xf numFmtId="1" fontId="21" fillId="0" borderId="0" xfId="0" applyNumberFormat="1" applyFont="1" applyAlignment="1">
      <alignment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J1" sqref="J1:M4"/>
    </sheetView>
  </sheetViews>
  <sheetFormatPr defaultColWidth="9.140625" defaultRowHeight="15"/>
  <cols>
    <col min="1" max="1" width="5.00390625" style="0" customWidth="1"/>
    <col min="2" max="2" width="33.7109375" style="0" customWidth="1"/>
    <col min="3" max="3" width="10.421875" style="0" customWidth="1"/>
    <col min="4" max="10" width="10.28125" style="0" customWidth="1"/>
    <col min="11" max="11" width="12.00390625" style="0" customWidth="1"/>
    <col min="12" max="12" width="11.8515625" style="0" customWidth="1"/>
    <col min="13" max="14" width="9.57421875" style="0" bestFit="1" customWidth="1"/>
  </cols>
  <sheetData>
    <row r="1" spans="10:14" ht="15.75">
      <c r="J1" s="179"/>
      <c r="K1" s="179"/>
      <c r="L1" s="179" t="s">
        <v>149</v>
      </c>
      <c r="M1" s="179"/>
      <c r="N1" s="179"/>
    </row>
    <row r="2" spans="10:14" ht="15.75">
      <c r="J2" s="179" t="s">
        <v>150</v>
      </c>
      <c r="K2" s="179"/>
      <c r="L2" s="179"/>
      <c r="M2" s="179"/>
      <c r="N2" s="179"/>
    </row>
    <row r="3" spans="10:14" ht="15.75">
      <c r="J3" s="179" t="s">
        <v>152</v>
      </c>
      <c r="K3" s="179"/>
      <c r="L3" s="179"/>
      <c r="M3" s="179"/>
      <c r="N3" s="179"/>
    </row>
    <row r="5" spans="1:11" ht="15">
      <c r="A5" s="59"/>
      <c r="B5" s="3" t="s">
        <v>62</v>
      </c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59"/>
      <c r="B6" s="3" t="s">
        <v>63</v>
      </c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59"/>
      <c r="B7" s="3" t="s">
        <v>110</v>
      </c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59"/>
      <c r="B8" s="3" t="s">
        <v>119</v>
      </c>
      <c r="C8" s="59"/>
      <c r="D8" s="59"/>
      <c r="E8" s="59"/>
      <c r="F8" s="59"/>
      <c r="G8" s="59"/>
      <c r="H8" s="59"/>
      <c r="I8" s="59"/>
      <c r="J8" s="59"/>
      <c r="K8" s="59"/>
    </row>
    <row r="9" spans="1:11" ht="15" hidden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4" ht="60" customHeight="1">
      <c r="A10" s="60" t="s">
        <v>49</v>
      </c>
      <c r="B10" s="61" t="s">
        <v>18</v>
      </c>
      <c r="C10" s="26" t="s">
        <v>111</v>
      </c>
      <c r="D10" s="44" t="s">
        <v>88</v>
      </c>
      <c r="E10" s="44" t="s">
        <v>121</v>
      </c>
      <c r="F10" s="44" t="s">
        <v>122</v>
      </c>
      <c r="G10" s="44" t="s">
        <v>123</v>
      </c>
      <c r="H10" s="61" t="s">
        <v>77</v>
      </c>
      <c r="I10" s="61" t="s">
        <v>75</v>
      </c>
      <c r="J10" s="21" t="s">
        <v>112</v>
      </c>
      <c r="K10" s="120" t="s">
        <v>113</v>
      </c>
      <c r="L10" s="136" t="s">
        <v>124</v>
      </c>
      <c r="M10" s="137" t="s">
        <v>125</v>
      </c>
      <c r="N10" s="137" t="s">
        <v>126</v>
      </c>
    </row>
    <row r="11" spans="1:14" ht="15">
      <c r="A11" s="54">
        <v>1</v>
      </c>
      <c r="B11" s="51">
        <v>2</v>
      </c>
      <c r="C11" s="56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8">
        <v>10</v>
      </c>
      <c r="K11" s="75">
        <v>11</v>
      </c>
      <c r="L11" s="154">
        <v>12</v>
      </c>
      <c r="M11" s="75">
        <v>13</v>
      </c>
      <c r="N11" s="75">
        <v>14</v>
      </c>
    </row>
    <row r="12" spans="1:14" ht="15">
      <c r="A12" s="63"/>
      <c r="B12" s="27" t="s">
        <v>20</v>
      </c>
      <c r="C12" s="64"/>
      <c r="D12" s="64"/>
      <c r="E12" s="64"/>
      <c r="F12" s="64"/>
      <c r="G12" s="64"/>
      <c r="H12" s="64"/>
      <c r="I12" s="64"/>
      <c r="J12" s="1"/>
      <c r="K12" s="121"/>
      <c r="L12" s="1"/>
      <c r="M12" s="49"/>
      <c r="N12" s="49"/>
    </row>
    <row r="13" spans="1:14" ht="30">
      <c r="A13" s="65" t="s">
        <v>12</v>
      </c>
      <c r="B13" s="62" t="s">
        <v>66</v>
      </c>
      <c r="C13" s="70">
        <v>30</v>
      </c>
      <c r="D13" s="70">
        <v>30</v>
      </c>
      <c r="E13" s="70">
        <f>C13/200</f>
        <v>0.15</v>
      </c>
      <c r="F13" s="129">
        <f>D13/13</f>
        <v>2.3076923076923075</v>
      </c>
      <c r="G13" s="129">
        <f>E13+F13</f>
        <v>2.4576923076923074</v>
      </c>
      <c r="H13" s="122">
        <v>6685</v>
      </c>
      <c r="I13" s="122">
        <v>1577</v>
      </c>
      <c r="J13" s="130">
        <f>H13+I13</f>
        <v>8262</v>
      </c>
      <c r="K13" s="124">
        <f>J13/4/1.2359</f>
        <v>1671.251719394773</v>
      </c>
      <c r="L13" s="9">
        <v>397</v>
      </c>
      <c r="M13" s="50">
        <f>L13/4/1.2359</f>
        <v>80.3058499878631</v>
      </c>
      <c r="N13" s="50">
        <f>K13+M13</f>
        <v>1751.5575693826363</v>
      </c>
    </row>
    <row r="14" spans="1:14" ht="15">
      <c r="A14" s="65" t="s">
        <v>13</v>
      </c>
      <c r="B14" s="64" t="s">
        <v>50</v>
      </c>
      <c r="C14" s="70">
        <v>79</v>
      </c>
      <c r="D14" s="70">
        <v>79</v>
      </c>
      <c r="E14" s="70">
        <f>C14/200</f>
        <v>0.395</v>
      </c>
      <c r="F14" s="129">
        <f>D14/13</f>
        <v>6.076923076923077</v>
      </c>
      <c r="G14" s="129">
        <f>E14+F14</f>
        <v>6.471923076923076</v>
      </c>
      <c r="H14" s="122">
        <v>17604</v>
      </c>
      <c r="I14" s="122">
        <v>4153</v>
      </c>
      <c r="J14" s="130">
        <f>H14+I14</f>
        <v>21757</v>
      </c>
      <c r="K14" s="124">
        <f>J14/4/1.2359</f>
        <v>4401.043773768104</v>
      </c>
      <c r="L14" s="9">
        <v>1046</v>
      </c>
      <c r="M14" s="50">
        <f>L14/4/1.2359</f>
        <v>211.58669795290882</v>
      </c>
      <c r="N14" s="50">
        <f>K14+M14</f>
        <v>4612.630471721013</v>
      </c>
    </row>
    <row r="15" spans="1:14" ht="15">
      <c r="A15" s="65" t="s">
        <v>14</v>
      </c>
      <c r="B15" s="64" t="s">
        <v>51</v>
      </c>
      <c r="C15" s="70">
        <v>104</v>
      </c>
      <c r="D15" s="70">
        <v>104</v>
      </c>
      <c r="E15" s="70">
        <f>C15/200</f>
        <v>0.52</v>
      </c>
      <c r="F15" s="129">
        <f>D15/13</f>
        <v>8</v>
      </c>
      <c r="G15" s="129">
        <f>E15+F15</f>
        <v>8.52</v>
      </c>
      <c r="H15" s="122">
        <v>23174</v>
      </c>
      <c r="I15" s="122">
        <v>5467</v>
      </c>
      <c r="J15" s="130">
        <f>H15+I15</f>
        <v>28641</v>
      </c>
      <c r="K15" s="124">
        <f>J15/4/1.2359</f>
        <v>5793.55125819241</v>
      </c>
      <c r="L15" s="9">
        <v>1377</v>
      </c>
      <c r="M15" s="50">
        <f>L15/4/1.2359</f>
        <v>278.54195323246216</v>
      </c>
      <c r="N15" s="50">
        <f>K15+M15</f>
        <v>6072.093211424873</v>
      </c>
    </row>
    <row r="16" spans="1:14" ht="15">
      <c r="A16" s="65"/>
      <c r="B16" s="1" t="s">
        <v>73</v>
      </c>
      <c r="C16" s="132">
        <f aca="true" t="shared" si="0" ref="C16:L16">SUM(C13:C15)</f>
        <v>213</v>
      </c>
      <c r="D16" s="132">
        <f t="shared" si="0"/>
        <v>213</v>
      </c>
      <c r="E16" s="132">
        <f t="shared" si="0"/>
        <v>1.065</v>
      </c>
      <c r="F16" s="133">
        <f t="shared" si="0"/>
        <v>16.384615384615383</v>
      </c>
      <c r="G16" s="133">
        <f t="shared" si="0"/>
        <v>17.449615384615385</v>
      </c>
      <c r="H16" s="132">
        <f t="shared" si="0"/>
        <v>47463</v>
      </c>
      <c r="I16" s="132">
        <f t="shared" si="0"/>
        <v>11197</v>
      </c>
      <c r="J16" s="132">
        <f t="shared" si="0"/>
        <v>58660</v>
      </c>
      <c r="K16" s="132"/>
      <c r="L16" s="138">
        <f t="shared" si="0"/>
        <v>2820</v>
      </c>
      <c r="M16" s="50"/>
      <c r="N16" s="50"/>
    </row>
    <row r="17" spans="1:15" ht="15">
      <c r="A17" s="65"/>
      <c r="B17" s="64"/>
      <c r="C17" s="70"/>
      <c r="D17" s="70"/>
      <c r="E17" s="70"/>
      <c r="F17" s="70"/>
      <c r="G17" s="70"/>
      <c r="H17" s="122"/>
      <c r="I17" s="122"/>
      <c r="J17" s="123"/>
      <c r="K17" s="124"/>
      <c r="L17" s="9"/>
      <c r="M17" s="50"/>
      <c r="N17" s="50"/>
      <c r="O17" s="14"/>
    </row>
    <row r="18" spans="1:14" ht="15">
      <c r="A18" s="65"/>
      <c r="B18" s="29" t="s">
        <v>23</v>
      </c>
      <c r="C18" s="70"/>
      <c r="D18" s="70"/>
      <c r="E18" s="70"/>
      <c r="F18" s="70"/>
      <c r="G18" s="70"/>
      <c r="H18" s="122"/>
      <c r="I18" s="122"/>
      <c r="J18" s="123"/>
      <c r="K18" s="124"/>
      <c r="L18" s="9"/>
      <c r="M18" s="50"/>
      <c r="N18" s="50"/>
    </row>
    <row r="19" spans="1:14" ht="15">
      <c r="A19" s="95" t="s">
        <v>12</v>
      </c>
      <c r="B19" s="64" t="s">
        <v>52</v>
      </c>
      <c r="C19" s="70">
        <v>14</v>
      </c>
      <c r="D19" s="70">
        <v>14</v>
      </c>
      <c r="E19" s="70">
        <f>C19/200</f>
        <v>0.07</v>
      </c>
      <c r="F19" s="129">
        <f>D19/10.5</f>
        <v>1.3333333333333333</v>
      </c>
      <c r="G19" s="129">
        <f>E19+F19</f>
        <v>1.4033333333333333</v>
      </c>
      <c r="H19" s="122">
        <v>3817</v>
      </c>
      <c r="I19" s="122">
        <v>900</v>
      </c>
      <c r="J19" s="130">
        <f>H19+I19</f>
        <v>4717</v>
      </c>
      <c r="K19" s="124">
        <f>J19/4/1.2359</f>
        <v>954.1629581681366</v>
      </c>
      <c r="L19" s="9">
        <v>400</v>
      </c>
      <c r="M19" s="50">
        <f>L19/4/1.2359</f>
        <v>80.91269520187717</v>
      </c>
      <c r="N19" s="50">
        <f>K19+M19</f>
        <v>1035.0756533700137</v>
      </c>
    </row>
    <row r="20" spans="1:14" ht="15">
      <c r="A20" s="65"/>
      <c r="B20" s="29" t="s">
        <v>53</v>
      </c>
      <c r="C20" s="70"/>
      <c r="D20" s="70"/>
      <c r="E20" s="70"/>
      <c r="F20" s="129"/>
      <c r="G20" s="129"/>
      <c r="H20" s="122"/>
      <c r="I20" s="122"/>
      <c r="J20" s="130"/>
      <c r="K20" s="124"/>
      <c r="L20" s="9"/>
      <c r="M20" s="50"/>
      <c r="N20" s="50"/>
    </row>
    <row r="21" spans="1:14" ht="15">
      <c r="A21" s="95" t="s">
        <v>13</v>
      </c>
      <c r="B21" s="45" t="s">
        <v>108</v>
      </c>
      <c r="C21" s="70">
        <v>16</v>
      </c>
      <c r="D21" s="70">
        <v>16</v>
      </c>
      <c r="E21" s="70">
        <f>C21/200</f>
        <v>0.08</v>
      </c>
      <c r="F21" s="129">
        <f aca="true" t="shared" si="1" ref="F21:F33">D21/10.5</f>
        <v>1.5238095238095237</v>
      </c>
      <c r="G21" s="129">
        <f aca="true" t="shared" si="2" ref="G21:G33">E21+F21</f>
        <v>1.6038095238095238</v>
      </c>
      <c r="H21" s="122">
        <v>4362</v>
      </c>
      <c r="I21" s="122">
        <v>1029</v>
      </c>
      <c r="J21" s="130">
        <f aca="true" t="shared" si="3" ref="J21:J33">H21+I21</f>
        <v>5391</v>
      </c>
      <c r="K21" s="124">
        <f>J21/4/1.2359</f>
        <v>1090.5008495832997</v>
      </c>
      <c r="L21" s="9">
        <v>457</v>
      </c>
      <c r="M21" s="50">
        <f>L21/4/1.2359</f>
        <v>92.44275426814467</v>
      </c>
      <c r="N21" s="50">
        <f>K21+M21</f>
        <v>1182.9436038514443</v>
      </c>
    </row>
    <row r="22" spans="1:14" ht="15">
      <c r="A22" s="65"/>
      <c r="B22" s="1" t="s">
        <v>25</v>
      </c>
      <c r="C22" s="70"/>
      <c r="D22" s="70"/>
      <c r="E22" s="70"/>
      <c r="F22" s="129"/>
      <c r="G22" s="129"/>
      <c r="H22" s="122"/>
      <c r="I22" s="122"/>
      <c r="J22" s="130"/>
      <c r="K22" s="124"/>
      <c r="L22" s="9"/>
      <c r="M22" s="50"/>
      <c r="N22" s="50"/>
    </row>
    <row r="23" spans="1:14" ht="15">
      <c r="A23" s="95" t="s">
        <v>14</v>
      </c>
      <c r="B23" s="64" t="s">
        <v>54</v>
      </c>
      <c r="C23" s="70">
        <v>16</v>
      </c>
      <c r="D23" s="70">
        <v>20</v>
      </c>
      <c r="E23" s="70">
        <f>C23/200</f>
        <v>0.08</v>
      </c>
      <c r="F23" s="129">
        <f t="shared" si="1"/>
        <v>1.9047619047619047</v>
      </c>
      <c r="G23" s="129">
        <f t="shared" si="2"/>
        <v>1.9847619047619047</v>
      </c>
      <c r="H23" s="122">
        <v>5399</v>
      </c>
      <c r="I23" s="122">
        <v>1274</v>
      </c>
      <c r="J23" s="130">
        <f t="shared" si="3"/>
        <v>6673</v>
      </c>
      <c r="K23" s="124">
        <f>J23/4/1.2359</f>
        <v>1349.826037705316</v>
      </c>
      <c r="L23" s="9">
        <v>571</v>
      </c>
      <c r="M23" s="50">
        <f>L23/4/1.2359</f>
        <v>115.50287240067966</v>
      </c>
      <c r="N23" s="50">
        <f>K23+M23</f>
        <v>1465.3289101059956</v>
      </c>
    </row>
    <row r="24" spans="1:14" ht="15">
      <c r="A24" s="65"/>
      <c r="B24" s="1" t="s">
        <v>55</v>
      </c>
      <c r="C24" s="70"/>
      <c r="D24" s="70"/>
      <c r="E24" s="70"/>
      <c r="F24" s="129"/>
      <c r="G24" s="129"/>
      <c r="H24" s="122"/>
      <c r="I24" s="122"/>
      <c r="J24" s="130"/>
      <c r="K24" s="124"/>
      <c r="L24" s="9"/>
      <c r="M24" s="50"/>
      <c r="N24" s="50"/>
    </row>
    <row r="25" spans="1:14" ht="15">
      <c r="A25" s="95" t="s">
        <v>15</v>
      </c>
      <c r="B25" s="64" t="s">
        <v>56</v>
      </c>
      <c r="C25" s="70">
        <v>18</v>
      </c>
      <c r="D25" s="70">
        <v>18</v>
      </c>
      <c r="E25" s="70">
        <f>C25/200</f>
        <v>0.09</v>
      </c>
      <c r="F25" s="129">
        <f t="shared" si="1"/>
        <v>1.7142857142857142</v>
      </c>
      <c r="G25" s="129">
        <f t="shared" si="2"/>
        <v>1.8042857142857143</v>
      </c>
      <c r="H25" s="122">
        <v>4907</v>
      </c>
      <c r="I25" s="122">
        <v>1158</v>
      </c>
      <c r="J25" s="130">
        <f t="shared" si="3"/>
        <v>6065</v>
      </c>
      <c r="K25" s="124">
        <f>J25/4/1.2359</f>
        <v>1226.8387409984628</v>
      </c>
      <c r="L25" s="9">
        <v>514</v>
      </c>
      <c r="M25" s="50">
        <f>L25/4/1.2359</f>
        <v>103.97281333441217</v>
      </c>
      <c r="N25" s="50">
        <f>K25+M25</f>
        <v>1330.811554332875</v>
      </c>
    </row>
    <row r="26" spans="1:14" ht="15">
      <c r="A26" s="65"/>
      <c r="B26" s="1" t="s">
        <v>28</v>
      </c>
      <c r="C26" s="70"/>
      <c r="D26" s="70"/>
      <c r="E26" s="70"/>
      <c r="F26" s="129"/>
      <c r="G26" s="129"/>
      <c r="H26" s="122"/>
      <c r="I26" s="122"/>
      <c r="J26" s="130"/>
      <c r="K26" s="124"/>
      <c r="L26" s="9"/>
      <c r="M26" s="50"/>
      <c r="N26" s="50"/>
    </row>
    <row r="27" spans="1:14" ht="30">
      <c r="A27" s="95" t="s">
        <v>16</v>
      </c>
      <c r="B27" s="62" t="s">
        <v>57</v>
      </c>
      <c r="C27" s="70">
        <v>34</v>
      </c>
      <c r="D27" s="70">
        <v>34</v>
      </c>
      <c r="E27" s="70">
        <f>C27/200</f>
        <v>0.17</v>
      </c>
      <c r="F27" s="129">
        <f t="shared" si="1"/>
        <v>3.238095238095238</v>
      </c>
      <c r="G27" s="129">
        <f t="shared" si="2"/>
        <v>3.408095238095238</v>
      </c>
      <c r="H27" s="122">
        <v>9270</v>
      </c>
      <c r="I27" s="122">
        <v>2187</v>
      </c>
      <c r="J27" s="130">
        <f t="shared" si="3"/>
        <v>11457</v>
      </c>
      <c r="K27" s="124">
        <f>J27/4/1.2359</f>
        <v>2317.5418723197668</v>
      </c>
      <c r="L27" s="9">
        <v>971</v>
      </c>
      <c r="M27" s="50">
        <f>L27/4/1.2359</f>
        <v>196.41556760255685</v>
      </c>
      <c r="N27" s="50">
        <f>K27+M27</f>
        <v>2513.957439922324</v>
      </c>
    </row>
    <row r="28" spans="1:14" ht="15">
      <c r="A28" s="65"/>
      <c r="B28" s="1" t="s">
        <v>30</v>
      </c>
      <c r="C28" s="70"/>
      <c r="D28" s="70"/>
      <c r="E28" s="70"/>
      <c r="F28" s="129"/>
      <c r="G28" s="129"/>
      <c r="H28" s="122"/>
      <c r="I28" s="122"/>
      <c r="J28" s="130"/>
      <c r="K28" s="124"/>
      <c r="L28" s="9"/>
      <c r="M28" s="50"/>
      <c r="N28" s="50"/>
    </row>
    <row r="29" spans="1:14" ht="15">
      <c r="A29" s="95" t="s">
        <v>35</v>
      </c>
      <c r="B29" s="64" t="s">
        <v>8</v>
      </c>
      <c r="C29" s="70">
        <v>13</v>
      </c>
      <c r="D29" s="70">
        <v>16</v>
      </c>
      <c r="E29" s="70">
        <f>C29/200</f>
        <v>0.065</v>
      </c>
      <c r="F29" s="129">
        <f t="shared" si="1"/>
        <v>1.5238095238095237</v>
      </c>
      <c r="G29" s="129">
        <f t="shared" si="2"/>
        <v>1.5888095238095237</v>
      </c>
      <c r="H29" s="122">
        <v>4321</v>
      </c>
      <c r="I29" s="122">
        <v>1019</v>
      </c>
      <c r="J29" s="130">
        <f t="shared" si="3"/>
        <v>5340</v>
      </c>
      <c r="K29" s="124">
        <f>J29/4/1.2359</f>
        <v>1080.1844809450604</v>
      </c>
      <c r="L29" s="9">
        <v>457</v>
      </c>
      <c r="M29" s="50">
        <f>L29/4/1.2359</f>
        <v>92.44275426814467</v>
      </c>
      <c r="N29" s="50">
        <f>K29+M29</f>
        <v>1172.627235213205</v>
      </c>
    </row>
    <row r="30" spans="1:14" ht="15">
      <c r="A30" s="65"/>
      <c r="B30" s="1" t="s">
        <v>22</v>
      </c>
      <c r="C30" s="70"/>
      <c r="D30" s="70"/>
      <c r="E30" s="70"/>
      <c r="F30" s="129"/>
      <c r="G30" s="129"/>
      <c r="H30" s="122"/>
      <c r="I30" s="122"/>
      <c r="J30" s="130"/>
      <c r="K30" s="124"/>
      <c r="L30" s="9"/>
      <c r="M30" s="50"/>
      <c r="N30" s="50"/>
    </row>
    <row r="31" spans="1:14" ht="30">
      <c r="A31" s="95" t="s">
        <v>36</v>
      </c>
      <c r="B31" s="62" t="s">
        <v>59</v>
      </c>
      <c r="C31" s="70">
        <v>17</v>
      </c>
      <c r="D31" s="70">
        <v>20</v>
      </c>
      <c r="E31" s="70">
        <f>C31/200</f>
        <v>0.085</v>
      </c>
      <c r="F31" s="129">
        <f t="shared" si="1"/>
        <v>1.9047619047619047</v>
      </c>
      <c r="G31" s="129">
        <f t="shared" si="2"/>
        <v>1.9897619047619046</v>
      </c>
      <c r="H31" s="122">
        <v>5412</v>
      </c>
      <c r="I31" s="122">
        <v>1277</v>
      </c>
      <c r="J31" s="130">
        <f t="shared" si="3"/>
        <v>6689</v>
      </c>
      <c r="K31" s="124">
        <f>J31/4/1.2359</f>
        <v>1353.0625455133911</v>
      </c>
      <c r="L31" s="9">
        <v>571</v>
      </c>
      <c r="M31" s="50">
        <f>L31/4/1.2359</f>
        <v>115.50287240067966</v>
      </c>
      <c r="N31" s="50">
        <f>K31+M31</f>
        <v>1468.5654179140708</v>
      </c>
    </row>
    <row r="32" spans="1:14" ht="15">
      <c r="A32" s="65"/>
      <c r="B32" s="1" t="s">
        <v>33</v>
      </c>
      <c r="C32" s="70"/>
      <c r="D32" s="70"/>
      <c r="E32" s="70"/>
      <c r="F32" s="129"/>
      <c r="G32" s="129"/>
      <c r="H32" s="122"/>
      <c r="I32" s="122"/>
      <c r="J32" s="130"/>
      <c r="K32" s="124"/>
      <c r="L32" s="9"/>
      <c r="M32" s="50"/>
      <c r="N32" s="50"/>
    </row>
    <row r="33" spans="1:14" ht="15">
      <c r="A33" s="95" t="s">
        <v>37</v>
      </c>
      <c r="B33" s="64" t="s">
        <v>58</v>
      </c>
      <c r="C33" s="70">
        <v>32</v>
      </c>
      <c r="D33" s="70">
        <v>40</v>
      </c>
      <c r="E33" s="70">
        <f>C33/200</f>
        <v>0.16</v>
      </c>
      <c r="F33" s="129">
        <f t="shared" si="1"/>
        <v>3.8095238095238093</v>
      </c>
      <c r="G33" s="129">
        <f t="shared" si="2"/>
        <v>3.9695238095238095</v>
      </c>
      <c r="H33" s="122">
        <v>10797</v>
      </c>
      <c r="I33" s="122">
        <v>2547</v>
      </c>
      <c r="J33" s="130">
        <f t="shared" si="3"/>
        <v>13344</v>
      </c>
      <c r="K33" s="124">
        <f>J33/4/1.2359</f>
        <v>2699.2475119346227</v>
      </c>
      <c r="L33" s="9">
        <v>1143</v>
      </c>
      <c r="M33" s="50">
        <f>L33/4/1.2359</f>
        <v>231.20802653936403</v>
      </c>
      <c r="N33" s="50">
        <f>K33+M33</f>
        <v>2930.455538473987</v>
      </c>
    </row>
    <row r="34" spans="1:14" ht="15">
      <c r="A34" s="65"/>
      <c r="B34" s="131" t="s">
        <v>73</v>
      </c>
      <c r="C34" s="132">
        <f>SUM(C19:C33)</f>
        <v>160</v>
      </c>
      <c r="D34" s="132">
        <f aca="true" t="shared" si="4" ref="D34:L34">SUM(D19:D33)</f>
        <v>178</v>
      </c>
      <c r="E34" s="132">
        <f t="shared" si="4"/>
        <v>0.8000000000000002</v>
      </c>
      <c r="F34" s="133">
        <f t="shared" si="4"/>
        <v>16.952380952380953</v>
      </c>
      <c r="G34" s="133">
        <f t="shared" si="4"/>
        <v>17.75238095238095</v>
      </c>
      <c r="H34" s="132">
        <f t="shared" si="4"/>
        <v>48285</v>
      </c>
      <c r="I34" s="132">
        <f t="shared" si="4"/>
        <v>11391</v>
      </c>
      <c r="J34" s="132">
        <f t="shared" si="4"/>
        <v>59676</v>
      </c>
      <c r="K34" s="132"/>
      <c r="L34" s="138">
        <f t="shared" si="4"/>
        <v>5084</v>
      </c>
      <c r="M34" s="132"/>
      <c r="N34" s="132"/>
    </row>
    <row r="35" spans="1:14" ht="15">
      <c r="A35" s="65"/>
      <c r="B35" s="62"/>
      <c r="C35" s="70"/>
      <c r="D35" s="70"/>
      <c r="E35" s="70"/>
      <c r="F35" s="70"/>
      <c r="G35" s="70"/>
      <c r="H35" s="122"/>
      <c r="I35" s="122"/>
      <c r="J35" s="123"/>
      <c r="K35" s="124"/>
      <c r="L35" s="9"/>
      <c r="M35" s="50"/>
      <c r="N35" s="50"/>
    </row>
    <row r="36" spans="1:14" ht="15">
      <c r="A36" s="65"/>
      <c r="B36" s="1" t="s">
        <v>29</v>
      </c>
      <c r="C36" s="70"/>
      <c r="D36" s="70"/>
      <c r="E36" s="70"/>
      <c r="F36" s="70"/>
      <c r="G36" s="70"/>
      <c r="H36" s="122"/>
      <c r="I36" s="122"/>
      <c r="J36" s="123"/>
      <c r="K36" s="124"/>
      <c r="L36" s="9"/>
      <c r="M36" s="50"/>
      <c r="N36" s="50"/>
    </row>
    <row r="37" spans="1:14" ht="15">
      <c r="A37" s="65" t="s">
        <v>38</v>
      </c>
      <c r="B37" s="64" t="s">
        <v>7</v>
      </c>
      <c r="C37" s="70">
        <v>8</v>
      </c>
      <c r="D37" s="70">
        <v>8</v>
      </c>
      <c r="E37" s="70">
        <f>C37/200</f>
        <v>0.04</v>
      </c>
      <c r="F37" s="129">
        <f>D37/10.5</f>
        <v>0.7619047619047619</v>
      </c>
      <c r="G37" s="129">
        <f>E37+F37</f>
        <v>0.8019047619047619</v>
      </c>
      <c r="H37" s="122">
        <v>2181</v>
      </c>
      <c r="I37" s="122">
        <v>515</v>
      </c>
      <c r="J37" s="130">
        <f>H37+I37</f>
        <v>2696</v>
      </c>
      <c r="K37" s="124">
        <f>J37/4/1.2359</f>
        <v>545.3515656606521</v>
      </c>
      <c r="L37" s="9">
        <v>228</v>
      </c>
      <c r="M37" s="50">
        <f>L37/4/1.2359</f>
        <v>46.12023626506999</v>
      </c>
      <c r="N37" s="50">
        <f>K37+M37</f>
        <v>591.471801925722</v>
      </c>
    </row>
    <row r="38" spans="1:14" ht="15">
      <c r="A38" s="65"/>
      <c r="B38" s="1" t="s">
        <v>26</v>
      </c>
      <c r="C38" s="70"/>
      <c r="D38" s="70"/>
      <c r="E38" s="70"/>
      <c r="F38" s="129"/>
      <c r="G38" s="129"/>
      <c r="H38" s="122"/>
      <c r="I38" s="122"/>
      <c r="J38" s="130"/>
      <c r="K38" s="124"/>
      <c r="L38" s="9"/>
      <c r="M38" s="50"/>
      <c r="N38" s="50"/>
    </row>
    <row r="39" spans="1:14" ht="15">
      <c r="A39" s="65" t="s">
        <v>42</v>
      </c>
      <c r="B39" s="64" t="s">
        <v>3</v>
      </c>
      <c r="C39" s="70">
        <v>19</v>
      </c>
      <c r="D39" s="70">
        <v>19</v>
      </c>
      <c r="E39" s="70">
        <f>C39/200</f>
        <v>0.095</v>
      </c>
      <c r="F39" s="129">
        <f aca="true" t="shared" si="5" ref="F39:F45">D39/10.5</f>
        <v>1.8095238095238095</v>
      </c>
      <c r="G39" s="129">
        <f aca="true" t="shared" si="6" ref="G39:G46">E39+F39</f>
        <v>1.9045238095238095</v>
      </c>
      <c r="H39" s="122">
        <v>5179</v>
      </c>
      <c r="I39" s="122">
        <v>1221</v>
      </c>
      <c r="J39" s="130">
        <f aca="true" t="shared" si="7" ref="J39:J45">H39+I39</f>
        <v>6400</v>
      </c>
      <c r="K39" s="124">
        <f>J39/4/1.2359</f>
        <v>1294.6031232300347</v>
      </c>
      <c r="L39" s="9">
        <v>543</v>
      </c>
      <c r="M39" s="50">
        <f>L39/4/1.2359</f>
        <v>109.83898373654826</v>
      </c>
      <c r="N39" s="50">
        <f>K39+M39</f>
        <v>1404.442106966583</v>
      </c>
    </row>
    <row r="40" spans="1:14" ht="15">
      <c r="A40" s="65"/>
      <c r="B40" s="1" t="s">
        <v>32</v>
      </c>
      <c r="C40" s="70"/>
      <c r="D40" s="70"/>
      <c r="E40" s="70"/>
      <c r="F40" s="129"/>
      <c r="G40" s="129"/>
      <c r="H40" s="122"/>
      <c r="I40" s="122"/>
      <c r="J40" s="130"/>
      <c r="K40" s="124"/>
      <c r="L40" s="9"/>
      <c r="M40" s="50"/>
      <c r="N40" s="50"/>
    </row>
    <row r="41" spans="1:14" ht="15">
      <c r="A41" s="65" t="s">
        <v>43</v>
      </c>
      <c r="B41" s="64" t="s">
        <v>9</v>
      </c>
      <c r="C41" s="70">
        <v>14</v>
      </c>
      <c r="D41" s="70">
        <v>14</v>
      </c>
      <c r="E41" s="70">
        <f>C41/200</f>
        <v>0.07</v>
      </c>
      <c r="F41" s="129">
        <f t="shared" si="5"/>
        <v>1.3333333333333333</v>
      </c>
      <c r="G41" s="129">
        <f t="shared" si="6"/>
        <v>1.4033333333333333</v>
      </c>
      <c r="H41" s="122">
        <v>3817</v>
      </c>
      <c r="I41" s="122">
        <v>900</v>
      </c>
      <c r="J41" s="130">
        <f t="shared" si="7"/>
        <v>4717</v>
      </c>
      <c r="K41" s="124">
        <f>J41/4/1.2359</f>
        <v>954.1629581681366</v>
      </c>
      <c r="L41" s="9">
        <v>400</v>
      </c>
      <c r="M41" s="50">
        <f>L41/4/1.2359</f>
        <v>80.91269520187717</v>
      </c>
      <c r="N41" s="50">
        <f>K41+M41</f>
        <v>1035.0756533700137</v>
      </c>
    </row>
    <row r="42" spans="1:14" ht="15">
      <c r="A42" s="65"/>
      <c r="B42" s="1" t="s">
        <v>31</v>
      </c>
      <c r="C42" s="70"/>
      <c r="D42" s="70"/>
      <c r="E42" s="70"/>
      <c r="F42" s="129"/>
      <c r="G42" s="129"/>
      <c r="H42" s="122"/>
      <c r="I42" s="122"/>
      <c r="J42" s="130"/>
      <c r="K42" s="124"/>
      <c r="L42" s="9"/>
      <c r="M42" s="50"/>
      <c r="N42" s="50"/>
    </row>
    <row r="43" spans="1:14" ht="15">
      <c r="A43" s="65" t="s">
        <v>44</v>
      </c>
      <c r="B43" s="45" t="s">
        <v>104</v>
      </c>
      <c r="C43" s="70">
        <v>4</v>
      </c>
      <c r="D43" s="70">
        <v>4</v>
      </c>
      <c r="E43" s="70">
        <f>C43/200</f>
        <v>0.02</v>
      </c>
      <c r="F43" s="129">
        <f t="shared" si="5"/>
        <v>0.38095238095238093</v>
      </c>
      <c r="G43" s="129">
        <f t="shared" si="6"/>
        <v>0.40095238095238095</v>
      </c>
      <c r="H43" s="122">
        <v>1091</v>
      </c>
      <c r="I43" s="122">
        <v>257</v>
      </c>
      <c r="J43" s="130">
        <f t="shared" si="7"/>
        <v>1348</v>
      </c>
      <c r="K43" s="124">
        <f>J43/4/1.2359</f>
        <v>272.67578283032606</v>
      </c>
      <c r="L43" s="9">
        <v>114</v>
      </c>
      <c r="M43" s="50">
        <f>L43/4/1.2359</f>
        <v>23.060118132534996</v>
      </c>
      <c r="N43" s="50">
        <f>K43+M43</f>
        <v>295.735900962861</v>
      </c>
    </row>
    <row r="44" spans="1:14" ht="15">
      <c r="A44" s="65"/>
      <c r="B44" s="1" t="s">
        <v>34</v>
      </c>
      <c r="C44" s="70"/>
      <c r="D44" s="70"/>
      <c r="E44" s="70"/>
      <c r="F44" s="129"/>
      <c r="G44" s="129"/>
      <c r="H44" s="122"/>
      <c r="I44" s="122"/>
      <c r="J44" s="130"/>
      <c r="K44" s="124"/>
      <c r="L44" s="9"/>
      <c r="M44" s="50"/>
      <c r="N44" s="50"/>
    </row>
    <row r="45" spans="1:14" ht="15">
      <c r="A45" s="95" t="s">
        <v>45</v>
      </c>
      <c r="B45" s="64" t="s">
        <v>11</v>
      </c>
      <c r="C45" s="70">
        <v>7</v>
      </c>
      <c r="D45" s="70">
        <v>7</v>
      </c>
      <c r="E45" s="70">
        <f>C45/200</f>
        <v>0.035</v>
      </c>
      <c r="F45" s="129">
        <f t="shared" si="5"/>
        <v>0.6666666666666666</v>
      </c>
      <c r="G45" s="129">
        <f t="shared" si="6"/>
        <v>0.7016666666666667</v>
      </c>
      <c r="H45" s="122">
        <v>1909</v>
      </c>
      <c r="I45" s="122">
        <v>450</v>
      </c>
      <c r="J45" s="130">
        <f t="shared" si="7"/>
        <v>2359</v>
      </c>
      <c r="K45" s="124">
        <f>J45/4/1.2359</f>
        <v>477.1826199530706</v>
      </c>
      <c r="L45" s="9">
        <v>200</v>
      </c>
      <c r="M45" s="50">
        <f>L45/4/1.2359</f>
        <v>40.456347600938585</v>
      </c>
      <c r="N45" s="50">
        <f>K45+M45</f>
        <v>517.6389675540092</v>
      </c>
    </row>
    <row r="46" spans="1:14" ht="15">
      <c r="A46" s="95"/>
      <c r="B46" s="1" t="s">
        <v>73</v>
      </c>
      <c r="C46" s="132">
        <f>SUM(C37:C45)</f>
        <v>52</v>
      </c>
      <c r="D46" s="132">
        <f>SUM(D37:D45)</f>
        <v>52</v>
      </c>
      <c r="E46" s="132">
        <f>SUM(E37:E45)</f>
        <v>0.26</v>
      </c>
      <c r="F46" s="133">
        <f>SUM(F37:F45)</f>
        <v>4.952380952380952</v>
      </c>
      <c r="G46" s="129">
        <f t="shared" si="6"/>
        <v>5.2123809523809514</v>
      </c>
      <c r="H46" s="132">
        <f>SUM(H37:H45)</f>
        <v>14177</v>
      </c>
      <c r="I46" s="132">
        <f>SUM(I37:I45)</f>
        <v>3343</v>
      </c>
      <c r="J46" s="132">
        <f>SUM(J37:J45)</f>
        <v>17520</v>
      </c>
      <c r="K46" s="132"/>
      <c r="L46" s="138">
        <f>SUM(L37:L45)</f>
        <v>1485</v>
      </c>
      <c r="M46" s="132"/>
      <c r="N46" s="132"/>
    </row>
    <row r="47" spans="1:14" ht="15">
      <c r="A47" s="88"/>
      <c r="B47" s="89" t="s">
        <v>17</v>
      </c>
      <c r="C47" s="90">
        <f>C16+C34+C46</f>
        <v>425</v>
      </c>
      <c r="D47" s="90">
        <f aca="true" t="shared" si="8" ref="D47:L47">D16+D34+D46</f>
        <v>443</v>
      </c>
      <c r="E47" s="90">
        <f t="shared" si="8"/>
        <v>2.125</v>
      </c>
      <c r="F47" s="141">
        <f t="shared" si="8"/>
        <v>38.289377289377285</v>
      </c>
      <c r="G47" s="141">
        <f t="shared" si="8"/>
        <v>40.414377289377285</v>
      </c>
      <c r="H47" s="90">
        <f t="shared" si="8"/>
        <v>109925</v>
      </c>
      <c r="I47" s="90">
        <f t="shared" si="8"/>
        <v>25931</v>
      </c>
      <c r="J47" s="90">
        <f t="shared" si="8"/>
        <v>135856</v>
      </c>
      <c r="K47" s="90"/>
      <c r="L47" s="139">
        <f t="shared" si="8"/>
        <v>9389</v>
      </c>
      <c r="M47" s="139"/>
      <c r="N47" s="90"/>
    </row>
    <row r="48" spans="1:14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125"/>
      <c r="M48" s="14"/>
      <c r="N48" s="140"/>
    </row>
    <row r="49" spans="2:13" ht="15">
      <c r="B49" s="110" t="s">
        <v>106</v>
      </c>
      <c r="C49" s="110"/>
      <c r="D49" s="110"/>
      <c r="E49" s="110"/>
      <c r="F49" s="110"/>
      <c r="G49" s="110"/>
      <c r="H49" s="110"/>
      <c r="I49" s="110"/>
      <c r="J49" s="110">
        <v>135856</v>
      </c>
      <c r="K49" s="110"/>
      <c r="L49" s="14"/>
      <c r="M49" s="1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O32" sqref="O32"/>
    </sheetView>
  </sheetViews>
  <sheetFormatPr defaultColWidth="9.140625" defaultRowHeight="15"/>
  <cols>
    <col min="1" max="1" width="6.140625" style="0" customWidth="1"/>
    <col min="2" max="2" width="33.7109375" style="0" customWidth="1"/>
  </cols>
  <sheetData>
    <row r="1" spans="1:12" ht="15.75">
      <c r="A1" s="179"/>
      <c r="B1" s="179"/>
      <c r="C1" s="179"/>
      <c r="D1" s="179"/>
      <c r="E1" s="179"/>
      <c r="F1" s="179"/>
      <c r="G1" s="179"/>
      <c r="H1" s="179" t="s">
        <v>149</v>
      </c>
      <c r="I1" s="179"/>
      <c r="J1" s="179"/>
      <c r="K1" s="179"/>
      <c r="L1" s="179"/>
    </row>
    <row r="2" spans="1:12" ht="15.75">
      <c r="A2" s="179"/>
      <c r="B2" s="179"/>
      <c r="C2" s="179"/>
      <c r="D2" s="179"/>
      <c r="E2" s="179"/>
      <c r="F2" s="179" t="s">
        <v>150</v>
      </c>
      <c r="G2" s="179"/>
      <c r="H2" s="179"/>
      <c r="I2" s="179"/>
      <c r="J2" s="179"/>
      <c r="K2" s="179"/>
      <c r="L2" s="179"/>
    </row>
    <row r="3" spans="1:12" ht="15.75">
      <c r="A3" s="179"/>
      <c r="B3" s="179"/>
      <c r="C3" s="179"/>
      <c r="D3" s="179"/>
      <c r="E3" s="179"/>
      <c r="F3" s="179" t="s">
        <v>151</v>
      </c>
      <c r="G3" s="179"/>
      <c r="H3" s="179"/>
      <c r="I3" s="179"/>
      <c r="J3" s="179"/>
      <c r="K3" s="179"/>
      <c r="L3" s="179"/>
    </row>
    <row r="4" spans="1:12" ht="15.7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t="15.75">
      <c r="A5" s="177" t="s">
        <v>12</v>
      </c>
      <c r="B5" s="178" t="s">
        <v>74</v>
      </c>
      <c r="C5" s="178"/>
      <c r="D5" s="178"/>
      <c r="E5" s="179"/>
      <c r="F5" s="179"/>
      <c r="G5" s="179"/>
      <c r="H5" s="179"/>
      <c r="I5" s="179"/>
      <c r="J5" s="179"/>
      <c r="K5" s="179"/>
      <c r="L5" s="179"/>
    </row>
    <row r="6" spans="1:12" ht="15.75">
      <c r="A6" s="179"/>
      <c r="B6" s="178" t="s">
        <v>118</v>
      </c>
      <c r="C6" s="178"/>
      <c r="D6" s="178"/>
      <c r="E6" s="179"/>
      <c r="F6" s="179"/>
      <c r="G6" s="179"/>
      <c r="H6" s="179"/>
      <c r="I6" s="179"/>
      <c r="J6" s="179"/>
      <c r="K6" s="179"/>
      <c r="L6" s="179"/>
    </row>
    <row r="7" spans="1:12" ht="15.75">
      <c r="A7" s="179"/>
      <c r="B7" s="178" t="s">
        <v>119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1:12" ht="15.75">
      <c r="A8" s="179"/>
      <c r="B8" s="178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ht="15.75">
      <c r="A9" s="179"/>
      <c r="B9" s="180" t="s">
        <v>144</v>
      </c>
      <c r="C9" s="181"/>
      <c r="D9" s="181"/>
      <c r="E9" s="179"/>
      <c r="F9" s="179"/>
      <c r="G9" s="179"/>
      <c r="H9" s="179"/>
      <c r="I9" s="179"/>
      <c r="J9" s="179"/>
      <c r="K9" s="179"/>
      <c r="L9" s="179"/>
    </row>
    <row r="10" spans="1:12" ht="47.25">
      <c r="A10" s="179"/>
      <c r="B10" s="182" t="s">
        <v>79</v>
      </c>
      <c r="C10" s="183">
        <v>130508</v>
      </c>
      <c r="D10" s="184"/>
      <c r="E10" s="179"/>
      <c r="F10" s="179"/>
      <c r="G10" s="179"/>
      <c r="H10" s="179"/>
      <c r="I10" s="179"/>
      <c r="J10" s="179"/>
      <c r="K10" s="179"/>
      <c r="L10" s="179"/>
    </row>
    <row r="11" spans="1:12" ht="15.75">
      <c r="A11" s="179"/>
      <c r="B11" s="185" t="s">
        <v>80</v>
      </c>
      <c r="C11" s="183">
        <v>106598</v>
      </c>
      <c r="D11" s="184"/>
      <c r="E11" s="179"/>
      <c r="F11" s="179"/>
      <c r="G11" s="179"/>
      <c r="H11" s="179"/>
      <c r="I11" s="179"/>
      <c r="J11" s="179"/>
      <c r="K11" s="179"/>
      <c r="L11" s="179"/>
    </row>
    <row r="12" spans="1:12" ht="15.75">
      <c r="A12" s="179"/>
      <c r="B12" s="186" t="s">
        <v>78</v>
      </c>
      <c r="C12" s="183">
        <f>SUM(C10:C11)</f>
        <v>237106</v>
      </c>
      <c r="D12" s="187"/>
      <c r="E12" s="179"/>
      <c r="F12" s="179"/>
      <c r="G12" s="179"/>
      <c r="H12" s="179"/>
      <c r="I12" s="179"/>
      <c r="J12" s="179"/>
      <c r="K12" s="179"/>
      <c r="L12" s="179"/>
    </row>
    <row r="13" spans="1:12" ht="15.7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ht="15.75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ht="15.75">
      <c r="A15" s="177" t="s">
        <v>13</v>
      </c>
      <c r="B15" s="178" t="s">
        <v>89</v>
      </c>
      <c r="C15" s="178"/>
      <c r="D15" s="178"/>
      <c r="E15" s="179"/>
      <c r="F15" s="179"/>
      <c r="G15" s="179"/>
      <c r="H15" s="179"/>
      <c r="I15" s="179"/>
      <c r="J15" s="179"/>
      <c r="K15" s="179"/>
      <c r="L15" s="179"/>
    </row>
    <row r="16" spans="1:12" ht="15.75">
      <c r="A16" s="177"/>
      <c r="B16" s="178" t="s">
        <v>118</v>
      </c>
      <c r="C16" s="178"/>
      <c r="D16" s="178"/>
      <c r="E16" s="179"/>
      <c r="F16" s="179"/>
      <c r="G16" s="179"/>
      <c r="H16" s="179"/>
      <c r="I16" s="179"/>
      <c r="J16" s="179"/>
      <c r="K16" s="179"/>
      <c r="L16" s="179"/>
    </row>
    <row r="17" spans="1:12" ht="15.75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</row>
    <row r="18" spans="1:12" ht="15.75">
      <c r="A18" s="179"/>
      <c r="B18" s="188" t="s">
        <v>81</v>
      </c>
      <c r="C18" s="188">
        <v>1684</v>
      </c>
      <c r="D18" s="179"/>
      <c r="E18" s="179"/>
      <c r="F18" s="179"/>
      <c r="G18" s="179"/>
      <c r="H18" s="179"/>
      <c r="I18" s="179"/>
      <c r="J18" s="179"/>
      <c r="K18" s="179"/>
      <c r="L18" s="179"/>
    </row>
    <row r="19" spans="1:12" ht="15.75">
      <c r="A19" s="179"/>
      <c r="B19" s="188" t="s">
        <v>82</v>
      </c>
      <c r="C19" s="188">
        <v>356</v>
      </c>
      <c r="D19" s="179"/>
      <c r="E19" s="179"/>
      <c r="F19" s="179"/>
      <c r="G19" s="179"/>
      <c r="H19" s="179"/>
      <c r="I19" s="179"/>
      <c r="J19" s="179"/>
      <c r="K19" s="179"/>
      <c r="L19" s="179"/>
    </row>
    <row r="20" spans="1:12" ht="15.75">
      <c r="A20" s="179"/>
      <c r="B20" s="183" t="s">
        <v>83</v>
      </c>
      <c r="C20" s="183">
        <f>SUM(C18:C19)</f>
        <v>2040</v>
      </c>
      <c r="D20" s="179"/>
      <c r="E20" s="179"/>
      <c r="F20" s="179"/>
      <c r="G20" s="179"/>
      <c r="H20" s="179"/>
      <c r="I20" s="179"/>
      <c r="J20" s="179"/>
      <c r="K20" s="179"/>
      <c r="L20" s="179"/>
    </row>
    <row r="21" spans="1:12" ht="15.75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</row>
    <row r="22" spans="1:12" ht="15.75">
      <c r="A22" s="189"/>
      <c r="B22" s="190" t="s">
        <v>97</v>
      </c>
      <c r="C22" s="190">
        <f>C12+C20</f>
        <v>239146</v>
      </c>
      <c r="D22" s="179"/>
      <c r="E22" s="179"/>
      <c r="F22" s="179"/>
      <c r="G22" s="179"/>
      <c r="H22" s="179"/>
      <c r="I22" s="179"/>
      <c r="J22" s="179"/>
      <c r="K22" s="179"/>
      <c r="L22" s="179"/>
    </row>
    <row r="23" spans="1:12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</row>
    <row r="24" spans="1:12" ht="15.75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</row>
    <row r="25" spans="1:12" ht="15.75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</row>
    <row r="26" spans="1:12" ht="15.75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</row>
  </sheetData>
  <sheetProtection/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.28125" style="0" customWidth="1"/>
    <col min="2" max="2" width="33.28125" style="0" customWidth="1"/>
    <col min="3" max="3" width="10.140625" style="0" customWidth="1"/>
    <col min="4" max="4" width="9.28125" style="0" customWidth="1"/>
    <col min="7" max="7" width="9.57421875" style="0" bestFit="1" customWidth="1"/>
  </cols>
  <sheetData>
    <row r="1" spans="4:7" ht="15.75">
      <c r="D1" s="179"/>
      <c r="E1" s="179"/>
      <c r="F1" s="179" t="s">
        <v>149</v>
      </c>
      <c r="G1" s="179"/>
    </row>
    <row r="2" spans="4:7" ht="15.75">
      <c r="D2" s="179" t="s">
        <v>150</v>
      </c>
      <c r="E2" s="179"/>
      <c r="F2" s="179"/>
      <c r="G2" s="179"/>
    </row>
    <row r="3" spans="4:7" ht="15.75">
      <c r="D3" s="179" t="s">
        <v>152</v>
      </c>
      <c r="E3" s="179"/>
      <c r="F3" s="179"/>
      <c r="G3" s="179"/>
    </row>
    <row r="5" s="3" customFormat="1" ht="15">
      <c r="B5" s="59" t="s">
        <v>62</v>
      </c>
    </row>
    <row r="6" s="3" customFormat="1" ht="15">
      <c r="B6" s="59" t="s">
        <v>107</v>
      </c>
    </row>
    <row r="7" s="3" customFormat="1" ht="15">
      <c r="B7" s="4" t="s">
        <v>110</v>
      </c>
    </row>
    <row r="8" spans="1:2" ht="15">
      <c r="A8" s="59"/>
      <c r="B8" s="4" t="s">
        <v>119</v>
      </c>
    </row>
    <row r="9" spans="1:2" ht="15" hidden="1">
      <c r="A9" s="59"/>
      <c r="B9" s="59"/>
    </row>
    <row r="10" spans="1:7" ht="77.25" customHeight="1">
      <c r="A10" s="60" t="s">
        <v>49</v>
      </c>
      <c r="B10" s="61" t="s">
        <v>18</v>
      </c>
      <c r="C10" s="26" t="s">
        <v>67</v>
      </c>
      <c r="D10" s="44" t="s">
        <v>101</v>
      </c>
      <c r="E10" s="61" t="s">
        <v>75</v>
      </c>
      <c r="F10" s="21" t="s">
        <v>112</v>
      </c>
      <c r="G10" s="117" t="s">
        <v>76</v>
      </c>
    </row>
    <row r="11" spans="1:7" ht="15">
      <c r="A11" s="54">
        <v>1</v>
      </c>
      <c r="B11" s="51">
        <v>2</v>
      </c>
      <c r="C11" s="52">
        <v>3</v>
      </c>
      <c r="D11" s="52">
        <v>4</v>
      </c>
      <c r="E11" s="52">
        <v>5</v>
      </c>
      <c r="F11" s="52">
        <v>6</v>
      </c>
      <c r="G11" s="53">
        <v>7</v>
      </c>
    </row>
    <row r="12" spans="1:7" ht="15">
      <c r="A12" s="63"/>
      <c r="B12" s="27" t="s">
        <v>20</v>
      </c>
      <c r="C12" s="41"/>
      <c r="D12" s="41"/>
      <c r="E12" s="41"/>
      <c r="F12" s="41"/>
      <c r="G12" s="49"/>
    </row>
    <row r="13" spans="1:7" ht="30">
      <c r="A13" s="65">
        <v>1</v>
      </c>
      <c r="B13" s="62" t="s">
        <v>66</v>
      </c>
      <c r="C13" s="134">
        <v>2.05</v>
      </c>
      <c r="D13" s="41">
        <v>369</v>
      </c>
      <c r="E13" s="42">
        <v>87</v>
      </c>
      <c r="F13" s="9">
        <f>D13+E13</f>
        <v>456</v>
      </c>
      <c r="G13" s="50">
        <f>F13/4/1.2359</f>
        <v>92.24047253013998</v>
      </c>
    </row>
    <row r="14" spans="1:7" ht="15">
      <c r="A14" s="65">
        <v>2</v>
      </c>
      <c r="B14" s="45" t="s">
        <v>50</v>
      </c>
      <c r="C14" s="135">
        <v>3.23</v>
      </c>
      <c r="D14" s="41">
        <v>582</v>
      </c>
      <c r="E14" s="42">
        <v>137</v>
      </c>
      <c r="F14" s="9">
        <f aca="true" t="shared" si="0" ref="F14:F35">D14+E14</f>
        <v>719</v>
      </c>
      <c r="G14" s="50">
        <f aca="true" t="shared" si="1" ref="G14:G35">F14/4/1.2359</f>
        <v>145.44056962537422</v>
      </c>
    </row>
    <row r="15" spans="1:7" ht="15">
      <c r="A15" s="65">
        <v>3</v>
      </c>
      <c r="B15" s="64" t="s">
        <v>51</v>
      </c>
      <c r="C15" s="134">
        <v>7</v>
      </c>
      <c r="D15" s="41">
        <v>1261</v>
      </c>
      <c r="E15" s="42">
        <v>298</v>
      </c>
      <c r="F15" s="9">
        <f t="shared" si="0"/>
        <v>1559</v>
      </c>
      <c r="G15" s="50">
        <f t="shared" si="1"/>
        <v>315.3572295493163</v>
      </c>
    </row>
    <row r="16" spans="1:7" ht="15">
      <c r="A16" s="65"/>
      <c r="B16" s="29" t="s">
        <v>23</v>
      </c>
      <c r="C16" s="134"/>
      <c r="D16" s="41"/>
      <c r="E16" s="42"/>
      <c r="F16" s="9"/>
      <c r="G16" s="50"/>
    </row>
    <row r="17" spans="1:7" ht="15">
      <c r="A17" s="65">
        <v>4</v>
      </c>
      <c r="B17" s="64" t="s">
        <v>52</v>
      </c>
      <c r="C17" s="134">
        <v>0.85</v>
      </c>
      <c r="D17" s="41">
        <v>153</v>
      </c>
      <c r="E17" s="42">
        <v>36</v>
      </c>
      <c r="F17" s="9">
        <f t="shared" si="0"/>
        <v>189</v>
      </c>
      <c r="G17" s="50">
        <f t="shared" si="1"/>
        <v>38.23124848288697</v>
      </c>
    </row>
    <row r="18" spans="1:7" ht="15">
      <c r="A18" s="65"/>
      <c r="B18" s="1" t="s">
        <v>25</v>
      </c>
      <c r="C18" s="134"/>
      <c r="D18" s="41"/>
      <c r="E18" s="42"/>
      <c r="F18" s="9"/>
      <c r="G18" s="50"/>
    </row>
    <row r="19" spans="1:7" ht="15">
      <c r="A19" s="65">
        <v>5</v>
      </c>
      <c r="B19" s="64" t="s">
        <v>54</v>
      </c>
      <c r="C19" s="134">
        <v>1.8</v>
      </c>
      <c r="D19" s="41">
        <v>324</v>
      </c>
      <c r="E19" s="42">
        <v>76</v>
      </c>
      <c r="F19" s="9">
        <f t="shared" si="0"/>
        <v>400</v>
      </c>
      <c r="G19" s="50">
        <f t="shared" si="1"/>
        <v>80.91269520187717</v>
      </c>
    </row>
    <row r="20" spans="1:7" ht="15">
      <c r="A20" s="65"/>
      <c r="B20" s="1" t="s">
        <v>55</v>
      </c>
      <c r="C20" s="134"/>
      <c r="D20" s="41"/>
      <c r="E20" s="42"/>
      <c r="F20" s="9"/>
      <c r="G20" s="50"/>
    </row>
    <row r="21" spans="1:7" ht="15">
      <c r="A21" s="65">
        <v>6</v>
      </c>
      <c r="B21" s="64" t="s">
        <v>56</v>
      </c>
      <c r="C21" s="134">
        <v>0.95</v>
      </c>
      <c r="D21" s="41">
        <v>171</v>
      </c>
      <c r="E21" s="42">
        <v>40</v>
      </c>
      <c r="F21" s="9">
        <f t="shared" si="0"/>
        <v>211</v>
      </c>
      <c r="G21" s="50">
        <f t="shared" si="1"/>
        <v>42.68144671899021</v>
      </c>
    </row>
    <row r="22" spans="1:7" ht="15">
      <c r="A22" s="65"/>
      <c r="B22" s="1" t="s">
        <v>28</v>
      </c>
      <c r="C22" s="134"/>
      <c r="D22" s="41"/>
      <c r="E22" s="42"/>
      <c r="F22" s="9"/>
      <c r="G22" s="50"/>
    </row>
    <row r="23" spans="1:7" ht="30">
      <c r="A23" s="65">
        <v>7</v>
      </c>
      <c r="B23" s="62" t="s">
        <v>57</v>
      </c>
      <c r="C23" s="134">
        <v>2.18</v>
      </c>
      <c r="D23" s="41">
        <v>393</v>
      </c>
      <c r="E23" s="42">
        <v>93</v>
      </c>
      <c r="F23" s="9">
        <f t="shared" si="0"/>
        <v>486</v>
      </c>
      <c r="G23" s="50">
        <f t="shared" si="1"/>
        <v>98.30892467028077</v>
      </c>
    </row>
    <row r="24" spans="1:7" ht="15">
      <c r="A24" s="65"/>
      <c r="B24" s="1" t="s">
        <v>30</v>
      </c>
      <c r="C24" s="134"/>
      <c r="D24" s="41"/>
      <c r="E24" s="42"/>
      <c r="F24" s="9"/>
      <c r="G24" s="50"/>
    </row>
    <row r="25" spans="1:7" ht="15">
      <c r="A25" s="95" t="s">
        <v>37</v>
      </c>
      <c r="B25" s="64" t="s">
        <v>8</v>
      </c>
      <c r="C25" s="134">
        <v>1</v>
      </c>
      <c r="D25" s="41">
        <v>180</v>
      </c>
      <c r="E25" s="42">
        <v>42</v>
      </c>
      <c r="F25" s="9">
        <f t="shared" si="0"/>
        <v>222</v>
      </c>
      <c r="G25" s="50">
        <f t="shared" si="1"/>
        <v>44.90654583704183</v>
      </c>
    </row>
    <row r="26" spans="1:7" ht="15">
      <c r="A26" s="65"/>
      <c r="B26" s="1" t="s">
        <v>22</v>
      </c>
      <c r="C26" s="134"/>
      <c r="D26" s="41"/>
      <c r="E26" s="42"/>
      <c r="F26" s="9"/>
      <c r="G26" s="50"/>
    </row>
    <row r="27" spans="1:7" ht="30">
      <c r="A27" s="65">
        <v>10</v>
      </c>
      <c r="B27" s="62" t="s">
        <v>59</v>
      </c>
      <c r="C27" s="134">
        <v>2.15</v>
      </c>
      <c r="D27" s="41">
        <v>387</v>
      </c>
      <c r="E27" s="42">
        <v>91</v>
      </c>
      <c r="F27" s="9">
        <f t="shared" si="0"/>
        <v>478</v>
      </c>
      <c r="G27" s="50">
        <f t="shared" si="1"/>
        <v>96.69067076624323</v>
      </c>
    </row>
    <row r="28" spans="1:7" ht="15">
      <c r="A28" s="65"/>
      <c r="B28" s="1" t="s">
        <v>33</v>
      </c>
      <c r="C28" s="134"/>
      <c r="D28" s="41"/>
      <c r="E28" s="42"/>
      <c r="F28" s="9"/>
      <c r="G28" s="50"/>
    </row>
    <row r="29" spans="1:7" ht="15">
      <c r="A29" s="65">
        <v>11</v>
      </c>
      <c r="B29" s="64" t="s">
        <v>58</v>
      </c>
      <c r="C29" s="135">
        <v>3.25</v>
      </c>
      <c r="D29" s="41">
        <v>585</v>
      </c>
      <c r="E29" s="42">
        <v>138</v>
      </c>
      <c r="F29" s="9">
        <f t="shared" si="0"/>
        <v>723</v>
      </c>
      <c r="G29" s="50">
        <f t="shared" si="1"/>
        <v>146.249696577393</v>
      </c>
    </row>
    <row r="30" spans="1:7" ht="15">
      <c r="A30" s="65"/>
      <c r="B30" s="1" t="s">
        <v>32</v>
      </c>
      <c r="C30" s="134"/>
      <c r="D30" s="41"/>
      <c r="E30" s="42"/>
      <c r="F30" s="9"/>
      <c r="G30" s="50"/>
    </row>
    <row r="31" spans="1:7" ht="15">
      <c r="A31" s="65">
        <v>12</v>
      </c>
      <c r="B31" s="64" t="s">
        <v>9</v>
      </c>
      <c r="C31" s="134">
        <v>1.4</v>
      </c>
      <c r="D31" s="41">
        <v>252</v>
      </c>
      <c r="E31" s="42">
        <v>59</v>
      </c>
      <c r="F31" s="9">
        <f t="shared" si="0"/>
        <v>311</v>
      </c>
      <c r="G31" s="50">
        <f t="shared" si="1"/>
        <v>62.9096205194595</v>
      </c>
    </row>
    <row r="32" spans="1:7" ht="15">
      <c r="A32" s="65"/>
      <c r="B32" s="1" t="s">
        <v>31</v>
      </c>
      <c r="C32" s="134"/>
      <c r="D32" s="41"/>
      <c r="E32" s="42"/>
      <c r="F32" s="9"/>
      <c r="G32" s="50"/>
    </row>
    <row r="33" spans="1:7" ht="15">
      <c r="A33" s="65">
        <v>13</v>
      </c>
      <c r="B33" s="45" t="s">
        <v>104</v>
      </c>
      <c r="C33" s="134">
        <v>0.4</v>
      </c>
      <c r="D33" s="41">
        <v>72</v>
      </c>
      <c r="E33" s="42">
        <v>17</v>
      </c>
      <c r="F33" s="9">
        <f t="shared" si="0"/>
        <v>89</v>
      </c>
      <c r="G33" s="50">
        <f t="shared" si="1"/>
        <v>18.003074682417672</v>
      </c>
    </row>
    <row r="34" spans="1:7" ht="15">
      <c r="A34" s="65"/>
      <c r="B34" s="1" t="s">
        <v>34</v>
      </c>
      <c r="C34" s="134"/>
      <c r="D34" s="41"/>
      <c r="E34" s="42"/>
      <c r="F34" s="9"/>
      <c r="G34" s="50"/>
    </row>
    <row r="35" spans="1:7" ht="15">
      <c r="A35" s="95">
        <v>14</v>
      </c>
      <c r="B35" s="64" t="s">
        <v>11</v>
      </c>
      <c r="C35" s="134">
        <v>0.85</v>
      </c>
      <c r="D35" s="41">
        <v>153</v>
      </c>
      <c r="E35" s="42">
        <v>36</v>
      </c>
      <c r="F35" s="9">
        <f t="shared" si="0"/>
        <v>189</v>
      </c>
      <c r="G35" s="50">
        <f t="shared" si="1"/>
        <v>38.23124848288697</v>
      </c>
    </row>
    <row r="36" spans="1:8" ht="15">
      <c r="A36" s="88"/>
      <c r="B36" s="89" t="s">
        <v>17</v>
      </c>
      <c r="C36" s="91">
        <f>SUM(C13:C35)</f>
        <v>27.109999999999996</v>
      </c>
      <c r="D36" s="91">
        <f>SUM(D13:D35)</f>
        <v>4882</v>
      </c>
      <c r="E36" s="91">
        <f>SUM(E13:E35)</f>
        <v>1150</v>
      </c>
      <c r="F36" s="91">
        <f>SUM(F13:F35)</f>
        <v>6032</v>
      </c>
      <c r="G36" s="118"/>
      <c r="H36" s="119"/>
    </row>
    <row r="38" spans="2:6" ht="15">
      <c r="B38" s="115" t="s">
        <v>106</v>
      </c>
      <c r="C38" s="110"/>
      <c r="D38" s="110"/>
      <c r="E38" s="110"/>
      <c r="F38" s="116">
        <v>6032</v>
      </c>
    </row>
    <row r="39" spans="2:6" ht="15">
      <c r="B39" s="8"/>
      <c r="F39" s="1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4.28125" style="0" customWidth="1"/>
    <col min="2" max="2" width="36.140625" style="0" customWidth="1"/>
    <col min="3" max="3" width="10.140625" style="0" customWidth="1"/>
    <col min="4" max="4" width="9.28125" style="0" customWidth="1"/>
    <col min="5" max="13" width="9.00390625" style="0" customWidth="1"/>
    <col min="14" max="14" width="10.421875" style="0" bestFit="1" customWidth="1"/>
  </cols>
  <sheetData>
    <row r="1" spans="1:14" ht="15.75">
      <c r="A1" s="179"/>
      <c r="B1" s="179"/>
      <c r="C1" s="179"/>
      <c r="D1" s="179"/>
      <c r="E1" s="179"/>
      <c r="F1" s="179"/>
      <c r="G1" s="179"/>
      <c r="H1" s="179"/>
      <c r="I1" s="179" t="s">
        <v>149</v>
      </c>
      <c r="J1" s="179"/>
      <c r="K1" s="179"/>
      <c r="L1" s="179"/>
      <c r="M1" s="179"/>
      <c r="N1" s="179"/>
    </row>
    <row r="2" spans="1:14" ht="15.75">
      <c r="A2" s="179"/>
      <c r="B2" s="179"/>
      <c r="C2" s="179"/>
      <c r="D2" s="179"/>
      <c r="E2" s="179"/>
      <c r="F2" s="179"/>
      <c r="G2" s="179" t="s">
        <v>150</v>
      </c>
      <c r="H2" s="179"/>
      <c r="I2" s="179"/>
      <c r="J2" s="179"/>
      <c r="K2" s="179"/>
      <c r="L2" s="179"/>
      <c r="M2" s="179"/>
      <c r="N2" s="179"/>
    </row>
    <row r="3" spans="1:14" ht="15.75">
      <c r="A3" s="179"/>
      <c r="B3" s="179"/>
      <c r="C3" s="179"/>
      <c r="D3" s="179"/>
      <c r="E3" s="179"/>
      <c r="F3" s="179"/>
      <c r="G3" s="179" t="s">
        <v>154</v>
      </c>
      <c r="H3" s="179"/>
      <c r="I3" s="179"/>
      <c r="J3" s="179"/>
      <c r="K3" s="179"/>
      <c r="L3" s="179"/>
      <c r="M3" s="179"/>
      <c r="N3" s="179"/>
    </row>
    <row r="4" spans="1:14" ht="15.7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1:14" s="3" customFormat="1" ht="15.75">
      <c r="A5" s="178"/>
      <c r="B5" s="179" t="s">
        <v>146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s="3" customFormat="1" ht="15.75">
      <c r="A6" s="178"/>
      <c r="B6" s="179" t="s">
        <v>155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4" s="3" customFormat="1" ht="15.75">
      <c r="A7" s="178"/>
      <c r="B7" s="179" t="s">
        <v>110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</row>
    <row r="8" spans="1:14" ht="15.75">
      <c r="A8" s="179"/>
      <c r="B8" s="179" t="s">
        <v>119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</row>
    <row r="9" spans="1:14" ht="15.75" hidden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</row>
    <row r="10" spans="1:14" ht="60.75" customHeight="1">
      <c r="A10" s="202" t="s">
        <v>49</v>
      </c>
      <c r="B10" s="203" t="s">
        <v>18</v>
      </c>
      <c r="C10" s="204" t="s">
        <v>67</v>
      </c>
      <c r="D10" s="203" t="s">
        <v>101</v>
      </c>
      <c r="E10" s="203" t="s">
        <v>75</v>
      </c>
      <c r="F10" s="205" t="s">
        <v>114</v>
      </c>
      <c r="G10" s="206" t="s">
        <v>76</v>
      </c>
      <c r="H10" s="204" t="s">
        <v>87</v>
      </c>
      <c r="I10" s="203" t="s">
        <v>102</v>
      </c>
      <c r="J10" s="203" t="s">
        <v>75</v>
      </c>
      <c r="K10" s="205" t="s">
        <v>112</v>
      </c>
      <c r="L10" s="206" t="s">
        <v>76</v>
      </c>
      <c r="M10" s="179"/>
      <c r="N10" s="179"/>
    </row>
    <row r="11" spans="1:14" ht="15.75">
      <c r="A11" s="207">
        <v>1</v>
      </c>
      <c r="B11" s="203">
        <v>2</v>
      </c>
      <c r="C11" s="208">
        <v>3</v>
      </c>
      <c r="D11" s="208">
        <v>4</v>
      </c>
      <c r="E11" s="208">
        <v>5</v>
      </c>
      <c r="F11" s="208">
        <v>6</v>
      </c>
      <c r="G11" s="209">
        <v>7</v>
      </c>
      <c r="H11" s="208">
        <v>8</v>
      </c>
      <c r="I11" s="208">
        <v>9</v>
      </c>
      <c r="J11" s="208">
        <v>10</v>
      </c>
      <c r="K11" s="208">
        <v>11</v>
      </c>
      <c r="L11" s="209">
        <v>12</v>
      </c>
      <c r="M11" s="179"/>
      <c r="N11" s="179"/>
    </row>
    <row r="12" spans="1:14" ht="15.75">
      <c r="A12" s="210"/>
      <c r="B12" s="211" t="s">
        <v>20</v>
      </c>
      <c r="C12" s="188"/>
      <c r="D12" s="188"/>
      <c r="E12" s="188"/>
      <c r="F12" s="188"/>
      <c r="G12" s="212"/>
      <c r="H12" s="188"/>
      <c r="I12" s="188"/>
      <c r="J12" s="188"/>
      <c r="K12" s="188"/>
      <c r="L12" s="212"/>
      <c r="M12" s="179"/>
      <c r="N12" s="179"/>
    </row>
    <row r="13" spans="1:15" ht="15.75">
      <c r="A13" s="213">
        <v>1</v>
      </c>
      <c r="B13" s="214" t="s">
        <v>66</v>
      </c>
      <c r="C13" s="188">
        <v>1.034</v>
      </c>
      <c r="D13" s="188">
        <v>187</v>
      </c>
      <c r="E13" s="215">
        <v>44</v>
      </c>
      <c r="F13" s="216">
        <f>D13+E13</f>
        <v>231</v>
      </c>
      <c r="G13" s="217">
        <f>F13/4/1.239</f>
        <v>46.61016949152542</v>
      </c>
      <c r="H13" s="188">
        <v>0.3</v>
      </c>
      <c r="I13" s="188">
        <v>137</v>
      </c>
      <c r="J13" s="215">
        <f>K13-I13</f>
        <v>32</v>
      </c>
      <c r="K13" s="216">
        <v>169</v>
      </c>
      <c r="L13" s="217">
        <f>K13/4/1.2359</f>
        <v>34.18561372279311</v>
      </c>
      <c r="M13" s="179"/>
      <c r="N13" s="218"/>
      <c r="O13" s="14"/>
    </row>
    <row r="14" spans="1:15" ht="15.75">
      <c r="A14" s="213">
        <v>2</v>
      </c>
      <c r="B14" s="188" t="s">
        <v>50</v>
      </c>
      <c r="C14" s="219">
        <v>4.355</v>
      </c>
      <c r="D14" s="188">
        <v>784</v>
      </c>
      <c r="E14" s="215">
        <v>185</v>
      </c>
      <c r="F14" s="216">
        <f aca="true" t="shared" si="0" ref="F14:F39">D14+E14</f>
        <v>969</v>
      </c>
      <c r="G14" s="217">
        <f aca="true" t="shared" si="1" ref="G14:G39">F14/4/1.239</f>
        <v>195.52058111380143</v>
      </c>
      <c r="H14" s="188"/>
      <c r="I14" s="188"/>
      <c r="J14" s="215"/>
      <c r="K14" s="216"/>
      <c r="L14" s="217"/>
      <c r="M14" s="179"/>
      <c r="N14" s="218"/>
      <c r="O14" s="14"/>
    </row>
    <row r="15" spans="1:15" ht="15.75">
      <c r="A15" s="213">
        <v>3</v>
      </c>
      <c r="B15" s="188" t="s">
        <v>51</v>
      </c>
      <c r="C15" s="188">
        <v>10.73</v>
      </c>
      <c r="D15" s="188">
        <v>1931</v>
      </c>
      <c r="E15" s="215">
        <v>456</v>
      </c>
      <c r="F15" s="216">
        <f t="shared" si="0"/>
        <v>2387</v>
      </c>
      <c r="G15" s="217">
        <f t="shared" si="1"/>
        <v>481.638418079096</v>
      </c>
      <c r="H15" s="188"/>
      <c r="I15" s="188"/>
      <c r="J15" s="215"/>
      <c r="K15" s="216"/>
      <c r="L15" s="217"/>
      <c r="M15" s="179"/>
      <c r="N15" s="218"/>
      <c r="O15" s="14"/>
    </row>
    <row r="16" spans="1:15" ht="15.75">
      <c r="A16" s="213"/>
      <c r="B16" s="220" t="s">
        <v>23</v>
      </c>
      <c r="C16" s="188"/>
      <c r="D16" s="188"/>
      <c r="E16" s="215"/>
      <c r="F16" s="216"/>
      <c r="G16" s="217"/>
      <c r="H16" s="188"/>
      <c r="I16" s="188"/>
      <c r="J16" s="215"/>
      <c r="K16" s="216"/>
      <c r="L16" s="217"/>
      <c r="M16" s="179"/>
      <c r="N16" s="218"/>
      <c r="O16" s="14"/>
    </row>
    <row r="17" spans="1:15" ht="15.75">
      <c r="A17" s="213">
        <v>4</v>
      </c>
      <c r="B17" s="188" t="s">
        <v>52</v>
      </c>
      <c r="C17" s="188">
        <v>0.4</v>
      </c>
      <c r="D17" s="188">
        <v>72</v>
      </c>
      <c r="E17" s="215">
        <v>17</v>
      </c>
      <c r="F17" s="216">
        <f t="shared" si="0"/>
        <v>89</v>
      </c>
      <c r="G17" s="217">
        <f t="shared" si="1"/>
        <v>17.958030669895074</v>
      </c>
      <c r="H17" s="188"/>
      <c r="I17" s="188"/>
      <c r="J17" s="215"/>
      <c r="K17" s="216"/>
      <c r="L17" s="217"/>
      <c r="M17" s="179"/>
      <c r="N17" s="218"/>
      <c r="O17" s="14"/>
    </row>
    <row r="18" spans="1:15" ht="15.75">
      <c r="A18" s="213"/>
      <c r="B18" s="183" t="s">
        <v>24</v>
      </c>
      <c r="C18" s="188"/>
      <c r="D18" s="188"/>
      <c r="E18" s="215"/>
      <c r="F18" s="216"/>
      <c r="G18" s="217"/>
      <c r="H18" s="188"/>
      <c r="I18" s="188"/>
      <c r="J18" s="215"/>
      <c r="K18" s="216"/>
      <c r="L18" s="217"/>
      <c r="M18" s="179"/>
      <c r="N18" s="218"/>
      <c r="O18" s="14"/>
    </row>
    <row r="19" spans="1:15" ht="15.75">
      <c r="A19" s="213">
        <v>5</v>
      </c>
      <c r="B19" s="188" t="s">
        <v>1</v>
      </c>
      <c r="C19" s="188">
        <v>0.3</v>
      </c>
      <c r="D19" s="188">
        <v>54</v>
      </c>
      <c r="E19" s="215">
        <v>13</v>
      </c>
      <c r="F19" s="216">
        <f t="shared" si="0"/>
        <v>67</v>
      </c>
      <c r="G19" s="217">
        <f t="shared" si="1"/>
        <v>13.518966908797417</v>
      </c>
      <c r="H19" s="188"/>
      <c r="I19" s="188"/>
      <c r="J19" s="215"/>
      <c r="K19" s="216"/>
      <c r="L19" s="217"/>
      <c r="M19" s="179"/>
      <c r="N19" s="218"/>
      <c r="O19" s="14"/>
    </row>
    <row r="20" spans="1:15" ht="15.75">
      <c r="A20" s="213"/>
      <c r="B20" s="183" t="s">
        <v>25</v>
      </c>
      <c r="C20" s="188"/>
      <c r="D20" s="188"/>
      <c r="E20" s="215"/>
      <c r="F20" s="216"/>
      <c r="G20" s="217"/>
      <c r="H20" s="188"/>
      <c r="I20" s="188"/>
      <c r="J20" s="215"/>
      <c r="K20" s="216"/>
      <c r="L20" s="217"/>
      <c r="M20" s="179"/>
      <c r="N20" s="218"/>
      <c r="O20" s="14"/>
    </row>
    <row r="21" spans="1:15" ht="15.75">
      <c r="A21" s="213">
        <v>6</v>
      </c>
      <c r="B21" s="188" t="s">
        <v>54</v>
      </c>
      <c r="C21" s="188">
        <v>5.812</v>
      </c>
      <c r="D21" s="188">
        <v>1046</v>
      </c>
      <c r="E21" s="215">
        <v>247</v>
      </c>
      <c r="F21" s="216">
        <f t="shared" si="0"/>
        <v>1293</v>
      </c>
      <c r="G21" s="217">
        <f t="shared" si="1"/>
        <v>260.8958837772397</v>
      </c>
      <c r="H21" s="188"/>
      <c r="I21" s="188"/>
      <c r="J21" s="215"/>
      <c r="K21" s="216"/>
      <c r="L21" s="217"/>
      <c r="M21" s="179"/>
      <c r="N21" s="218"/>
      <c r="O21" s="14"/>
    </row>
    <row r="22" spans="1:15" ht="15.75">
      <c r="A22" s="213"/>
      <c r="B22" s="183" t="s">
        <v>55</v>
      </c>
      <c r="C22" s="188"/>
      <c r="D22" s="188"/>
      <c r="E22" s="215"/>
      <c r="F22" s="216"/>
      <c r="G22" s="217"/>
      <c r="H22" s="188"/>
      <c r="I22" s="188"/>
      <c r="J22" s="215"/>
      <c r="K22" s="216"/>
      <c r="L22" s="217"/>
      <c r="M22" s="179"/>
      <c r="N22" s="218"/>
      <c r="O22" s="14"/>
    </row>
    <row r="23" spans="1:15" ht="15.75">
      <c r="A23" s="213">
        <v>7</v>
      </c>
      <c r="B23" s="188" t="s">
        <v>56</v>
      </c>
      <c r="C23" s="188">
        <v>0.3</v>
      </c>
      <c r="D23" s="188">
        <v>54</v>
      </c>
      <c r="E23" s="215">
        <v>13</v>
      </c>
      <c r="F23" s="216">
        <f t="shared" si="0"/>
        <v>67</v>
      </c>
      <c r="G23" s="217">
        <f t="shared" si="1"/>
        <v>13.518966908797417</v>
      </c>
      <c r="H23" s="188"/>
      <c r="I23" s="188"/>
      <c r="J23" s="215"/>
      <c r="K23" s="216"/>
      <c r="L23" s="217"/>
      <c r="M23" s="179"/>
      <c r="N23" s="218"/>
      <c r="O23" s="14"/>
    </row>
    <row r="24" spans="1:15" ht="15.75">
      <c r="A24" s="213"/>
      <c r="B24" s="183" t="s">
        <v>28</v>
      </c>
      <c r="C24" s="188"/>
      <c r="D24" s="188"/>
      <c r="E24" s="215"/>
      <c r="F24" s="216"/>
      <c r="G24" s="217"/>
      <c r="H24" s="188"/>
      <c r="I24" s="188"/>
      <c r="J24" s="215"/>
      <c r="K24" s="216"/>
      <c r="L24" s="217"/>
      <c r="M24" s="179"/>
      <c r="N24" s="218"/>
      <c r="O24" s="14"/>
    </row>
    <row r="25" spans="1:15" ht="15.75">
      <c r="A25" s="213">
        <v>8</v>
      </c>
      <c r="B25" s="188" t="s">
        <v>57</v>
      </c>
      <c r="C25" s="188">
        <v>1.8</v>
      </c>
      <c r="D25" s="188">
        <v>324</v>
      </c>
      <c r="E25" s="215">
        <v>76</v>
      </c>
      <c r="F25" s="216">
        <f t="shared" si="0"/>
        <v>400</v>
      </c>
      <c r="G25" s="217">
        <f t="shared" si="1"/>
        <v>80.71025020177562</v>
      </c>
      <c r="H25" s="188"/>
      <c r="I25" s="188"/>
      <c r="J25" s="215"/>
      <c r="K25" s="216"/>
      <c r="L25" s="217"/>
      <c r="M25" s="179"/>
      <c r="N25" s="218"/>
      <c r="O25" s="14"/>
    </row>
    <row r="26" spans="1:15" ht="15.75">
      <c r="A26" s="213"/>
      <c r="B26" s="183" t="s">
        <v>29</v>
      </c>
      <c r="C26" s="188"/>
      <c r="D26" s="188"/>
      <c r="E26" s="215"/>
      <c r="F26" s="216"/>
      <c r="G26" s="217"/>
      <c r="H26" s="188"/>
      <c r="I26" s="188"/>
      <c r="J26" s="215"/>
      <c r="K26" s="216"/>
      <c r="L26" s="217"/>
      <c r="M26" s="179"/>
      <c r="N26" s="218"/>
      <c r="O26" s="14"/>
    </row>
    <row r="27" spans="1:15" ht="15.75">
      <c r="A27" s="213">
        <v>9</v>
      </c>
      <c r="B27" s="214" t="s">
        <v>7</v>
      </c>
      <c r="C27" s="188">
        <v>0.25</v>
      </c>
      <c r="D27" s="188">
        <v>45</v>
      </c>
      <c r="E27" s="215">
        <v>11</v>
      </c>
      <c r="F27" s="216">
        <f t="shared" si="0"/>
        <v>56</v>
      </c>
      <c r="G27" s="217">
        <f t="shared" si="1"/>
        <v>11.299435028248586</v>
      </c>
      <c r="H27" s="188"/>
      <c r="I27" s="188"/>
      <c r="J27" s="215"/>
      <c r="K27" s="216"/>
      <c r="L27" s="217"/>
      <c r="M27" s="179"/>
      <c r="N27" s="218"/>
      <c r="O27" s="14"/>
    </row>
    <row r="28" spans="1:15" ht="15.75">
      <c r="A28" s="213"/>
      <c r="B28" s="183" t="s">
        <v>30</v>
      </c>
      <c r="C28" s="188"/>
      <c r="D28" s="188"/>
      <c r="E28" s="215"/>
      <c r="F28" s="216"/>
      <c r="G28" s="217"/>
      <c r="H28" s="188"/>
      <c r="I28" s="188"/>
      <c r="J28" s="215"/>
      <c r="K28" s="216"/>
      <c r="L28" s="217"/>
      <c r="M28" s="179"/>
      <c r="N28" s="218"/>
      <c r="O28" s="14"/>
    </row>
    <row r="29" spans="1:15" ht="15.75">
      <c r="A29" s="213">
        <v>10</v>
      </c>
      <c r="B29" s="214" t="s">
        <v>8</v>
      </c>
      <c r="C29" s="188">
        <v>0.9</v>
      </c>
      <c r="D29" s="188">
        <v>162</v>
      </c>
      <c r="E29" s="215">
        <v>38</v>
      </c>
      <c r="F29" s="216">
        <f>D29+E29</f>
        <v>200</v>
      </c>
      <c r="G29" s="217">
        <f t="shared" si="1"/>
        <v>40.35512510088781</v>
      </c>
      <c r="H29" s="188"/>
      <c r="I29" s="188"/>
      <c r="J29" s="215"/>
      <c r="K29" s="216"/>
      <c r="L29" s="217"/>
      <c r="M29" s="179"/>
      <c r="N29" s="218"/>
      <c r="O29" s="14"/>
    </row>
    <row r="30" spans="1:15" ht="15.75">
      <c r="A30" s="213"/>
      <c r="B30" s="183" t="s">
        <v>22</v>
      </c>
      <c r="C30" s="188"/>
      <c r="D30" s="188"/>
      <c r="E30" s="215"/>
      <c r="F30" s="216"/>
      <c r="G30" s="217"/>
      <c r="H30" s="188"/>
      <c r="I30" s="188"/>
      <c r="J30" s="215"/>
      <c r="K30" s="216"/>
      <c r="L30" s="217"/>
      <c r="M30" s="179"/>
      <c r="N30" s="218"/>
      <c r="O30" s="14"/>
    </row>
    <row r="31" spans="1:15" ht="31.5">
      <c r="A31" s="213">
        <v>11</v>
      </c>
      <c r="B31" s="214" t="s">
        <v>59</v>
      </c>
      <c r="C31" s="188">
        <v>2</v>
      </c>
      <c r="D31" s="188">
        <v>360</v>
      </c>
      <c r="E31" s="215">
        <v>85</v>
      </c>
      <c r="F31" s="216">
        <f t="shared" si="0"/>
        <v>445</v>
      </c>
      <c r="G31" s="217">
        <f t="shared" si="1"/>
        <v>89.79015334947537</v>
      </c>
      <c r="H31" s="188"/>
      <c r="I31" s="188"/>
      <c r="J31" s="215"/>
      <c r="K31" s="216"/>
      <c r="L31" s="217"/>
      <c r="M31" s="179"/>
      <c r="N31" s="218"/>
      <c r="O31" s="14"/>
    </row>
    <row r="32" spans="1:15" ht="15.75">
      <c r="A32" s="213"/>
      <c r="B32" s="183" t="s">
        <v>33</v>
      </c>
      <c r="C32" s="188"/>
      <c r="D32" s="188"/>
      <c r="E32" s="215"/>
      <c r="F32" s="216"/>
      <c r="G32" s="217"/>
      <c r="H32" s="188"/>
      <c r="I32" s="188"/>
      <c r="J32" s="215"/>
      <c r="K32" s="216"/>
      <c r="L32" s="217"/>
      <c r="M32" s="179"/>
      <c r="N32" s="218"/>
      <c r="O32" s="14"/>
    </row>
    <row r="33" spans="1:15" ht="15.75">
      <c r="A33" s="213">
        <v>12</v>
      </c>
      <c r="B33" s="188" t="s">
        <v>58</v>
      </c>
      <c r="C33" s="219">
        <v>5.625</v>
      </c>
      <c r="D33" s="188">
        <v>1012</v>
      </c>
      <c r="E33" s="215">
        <v>239</v>
      </c>
      <c r="F33" s="216">
        <f t="shared" si="0"/>
        <v>1251</v>
      </c>
      <c r="G33" s="217">
        <f t="shared" si="1"/>
        <v>252.42130750605324</v>
      </c>
      <c r="H33" s="188"/>
      <c r="I33" s="188"/>
      <c r="J33" s="215"/>
      <c r="K33" s="216"/>
      <c r="L33" s="217"/>
      <c r="M33" s="179"/>
      <c r="N33" s="218"/>
      <c r="O33" s="14"/>
    </row>
    <row r="34" spans="1:15" ht="15.75">
      <c r="A34" s="213"/>
      <c r="B34" s="183" t="s">
        <v>32</v>
      </c>
      <c r="C34" s="188"/>
      <c r="D34" s="188"/>
      <c r="E34" s="215"/>
      <c r="F34" s="216"/>
      <c r="G34" s="217"/>
      <c r="H34" s="188"/>
      <c r="I34" s="188"/>
      <c r="J34" s="215"/>
      <c r="K34" s="216"/>
      <c r="L34" s="217"/>
      <c r="M34" s="179"/>
      <c r="N34" s="218"/>
      <c r="O34" s="14"/>
    </row>
    <row r="35" spans="1:15" ht="15.75">
      <c r="A35" s="213">
        <v>13</v>
      </c>
      <c r="B35" s="188" t="s">
        <v>9</v>
      </c>
      <c r="C35" s="219">
        <v>1.583</v>
      </c>
      <c r="D35" s="188">
        <v>285</v>
      </c>
      <c r="E35" s="215">
        <v>67</v>
      </c>
      <c r="F35" s="216">
        <f t="shared" si="0"/>
        <v>352</v>
      </c>
      <c r="G35" s="217">
        <f t="shared" si="1"/>
        <v>71.02502017756254</v>
      </c>
      <c r="H35" s="188"/>
      <c r="I35" s="188"/>
      <c r="J35" s="215"/>
      <c r="K35" s="216"/>
      <c r="L35" s="217"/>
      <c r="M35" s="179"/>
      <c r="N35" s="218"/>
      <c r="O35" s="14"/>
    </row>
    <row r="36" spans="1:15" ht="15.75">
      <c r="A36" s="213"/>
      <c r="B36" s="183" t="s">
        <v>31</v>
      </c>
      <c r="C36" s="188"/>
      <c r="D36" s="188"/>
      <c r="E36" s="215"/>
      <c r="F36" s="216"/>
      <c r="G36" s="217"/>
      <c r="H36" s="188"/>
      <c r="I36" s="188"/>
      <c r="J36" s="215"/>
      <c r="K36" s="216"/>
      <c r="L36" s="217"/>
      <c r="M36" s="179"/>
      <c r="N36" s="218"/>
      <c r="O36" s="14"/>
    </row>
    <row r="37" spans="1:15" ht="15.75">
      <c r="A37" s="213">
        <v>14</v>
      </c>
      <c r="B37" s="188" t="s">
        <v>104</v>
      </c>
      <c r="C37" s="188">
        <v>1.605</v>
      </c>
      <c r="D37" s="188">
        <v>289</v>
      </c>
      <c r="E37" s="215">
        <v>68</v>
      </c>
      <c r="F37" s="216">
        <f t="shared" si="0"/>
        <v>357</v>
      </c>
      <c r="G37" s="217">
        <f t="shared" si="1"/>
        <v>72.03389830508473</v>
      </c>
      <c r="H37" s="188"/>
      <c r="I37" s="188"/>
      <c r="J37" s="215"/>
      <c r="K37" s="216"/>
      <c r="L37" s="217"/>
      <c r="M37" s="179"/>
      <c r="N37" s="218"/>
      <c r="O37" s="14"/>
    </row>
    <row r="38" spans="1:15" ht="15.75">
      <c r="A38" s="213"/>
      <c r="B38" s="183" t="s">
        <v>34</v>
      </c>
      <c r="C38" s="188"/>
      <c r="D38" s="188"/>
      <c r="E38" s="215"/>
      <c r="F38" s="216"/>
      <c r="G38" s="217"/>
      <c r="H38" s="188"/>
      <c r="I38" s="188"/>
      <c r="J38" s="215"/>
      <c r="K38" s="216"/>
      <c r="L38" s="217"/>
      <c r="M38" s="179"/>
      <c r="N38" s="218"/>
      <c r="O38" s="14"/>
    </row>
    <row r="39" spans="1:15" ht="15.75">
      <c r="A39" s="213">
        <v>15</v>
      </c>
      <c r="B39" s="188" t="s">
        <v>11</v>
      </c>
      <c r="C39" s="188">
        <v>1.224</v>
      </c>
      <c r="D39" s="188">
        <v>220</v>
      </c>
      <c r="E39" s="215">
        <v>52</v>
      </c>
      <c r="F39" s="216">
        <f t="shared" si="0"/>
        <v>272</v>
      </c>
      <c r="G39" s="217">
        <f t="shared" si="1"/>
        <v>54.88297013720742</v>
      </c>
      <c r="H39" s="188"/>
      <c r="I39" s="188"/>
      <c r="J39" s="215"/>
      <c r="K39" s="216"/>
      <c r="L39" s="217"/>
      <c r="M39" s="179"/>
      <c r="N39" s="218"/>
      <c r="O39" s="14"/>
    </row>
    <row r="40" spans="1:15" ht="15.75">
      <c r="A40" s="213"/>
      <c r="B40" s="188"/>
      <c r="C40" s="188"/>
      <c r="D40" s="188"/>
      <c r="E40" s="215"/>
      <c r="F40" s="216"/>
      <c r="G40" s="217"/>
      <c r="H40" s="188"/>
      <c r="I40" s="188"/>
      <c r="J40" s="215"/>
      <c r="K40" s="216"/>
      <c r="L40" s="217"/>
      <c r="M40" s="179"/>
      <c r="N40" s="218"/>
      <c r="O40" s="14"/>
    </row>
    <row r="41" spans="1:15" ht="15.75">
      <c r="A41" s="221"/>
      <c r="B41" s="222" t="s">
        <v>17</v>
      </c>
      <c r="C41" s="223">
        <f>SUM(C13:C40)</f>
        <v>37.91799999999999</v>
      </c>
      <c r="D41" s="223">
        <f aca="true" t="shared" si="2" ref="D41:K41">SUM(D13:D40)</f>
        <v>6825</v>
      </c>
      <c r="E41" s="223">
        <f t="shared" si="2"/>
        <v>1611</v>
      </c>
      <c r="F41" s="223">
        <f t="shared" si="2"/>
        <v>8436</v>
      </c>
      <c r="G41" s="223"/>
      <c r="H41" s="223">
        <f t="shared" si="2"/>
        <v>0.3</v>
      </c>
      <c r="I41" s="223">
        <f t="shared" si="2"/>
        <v>137</v>
      </c>
      <c r="J41" s="223">
        <f t="shared" si="2"/>
        <v>32</v>
      </c>
      <c r="K41" s="223">
        <f t="shared" si="2"/>
        <v>169</v>
      </c>
      <c r="L41" s="223"/>
      <c r="M41" s="223">
        <f>F41+K41</f>
        <v>8605</v>
      </c>
      <c r="N41" s="218"/>
      <c r="O41" s="14"/>
    </row>
    <row r="42" spans="1:15" ht="15.75">
      <c r="A42" s="179" t="s">
        <v>92</v>
      </c>
      <c r="B42" s="179"/>
      <c r="C42" s="179"/>
      <c r="D42" s="179"/>
      <c r="E42" s="179"/>
      <c r="F42" s="179"/>
      <c r="G42" s="179"/>
      <c r="H42" s="179"/>
      <c r="I42" s="224"/>
      <c r="J42" s="179"/>
      <c r="K42" s="179"/>
      <c r="L42" s="179"/>
      <c r="M42" s="179"/>
      <c r="N42" s="218"/>
      <c r="O42" s="14"/>
    </row>
    <row r="43" spans="2:9" ht="15">
      <c r="B43" s="69"/>
      <c r="F43" s="3"/>
      <c r="I43" s="14"/>
    </row>
    <row r="44" ht="15">
      <c r="B44" s="8"/>
    </row>
  </sheetData>
  <sheetProtection/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D1" sqref="D1:M3"/>
    </sheetView>
  </sheetViews>
  <sheetFormatPr defaultColWidth="9.140625" defaultRowHeight="15"/>
  <cols>
    <col min="1" max="1" width="3.7109375" style="0" customWidth="1"/>
    <col min="2" max="2" width="27.7109375" style="0" customWidth="1"/>
    <col min="3" max="3" width="10.421875" style="0" customWidth="1"/>
    <col min="4" max="4" width="10.57421875" style="0" customWidth="1"/>
    <col min="5" max="5" width="9.140625" style="14" customWidth="1"/>
    <col min="6" max="6" width="10.421875" style="0" customWidth="1"/>
    <col min="7" max="7" width="9.140625" style="0" customWidth="1"/>
    <col min="8" max="12" width="0" style="0" hidden="1" customWidth="1"/>
  </cols>
  <sheetData>
    <row r="1" spans="4:8" ht="15.75">
      <c r="D1" s="179"/>
      <c r="E1" s="179"/>
      <c r="F1" s="179" t="s">
        <v>149</v>
      </c>
      <c r="G1" s="179"/>
      <c r="H1" s="179"/>
    </row>
    <row r="2" spans="4:8" ht="15.75">
      <c r="D2" s="179" t="s">
        <v>150</v>
      </c>
      <c r="E2" s="179"/>
      <c r="F2" s="179"/>
      <c r="G2" s="179"/>
      <c r="H2" s="179"/>
    </row>
    <row r="3" spans="4:8" ht="15.75">
      <c r="D3" s="179" t="s">
        <v>154</v>
      </c>
      <c r="E3" s="179"/>
      <c r="F3" s="179"/>
      <c r="G3" s="179"/>
      <c r="H3" s="179"/>
    </row>
    <row r="5" spans="1:2" ht="15">
      <c r="A5" s="15"/>
      <c r="B5" s="4" t="s">
        <v>145</v>
      </c>
    </row>
    <row r="6" spans="1:2" ht="15">
      <c r="A6" s="16"/>
      <c r="B6" s="16" t="s">
        <v>84</v>
      </c>
    </row>
    <row r="7" spans="1:2" ht="15">
      <c r="A7" s="16"/>
      <c r="B7" s="4" t="s">
        <v>110</v>
      </c>
    </row>
    <row r="8" spans="1:2" ht="15">
      <c r="A8" s="16"/>
      <c r="B8" s="4" t="s">
        <v>119</v>
      </c>
    </row>
    <row r="9" spans="1:12" ht="38.25" customHeight="1">
      <c r="A9" s="191" t="s">
        <v>49</v>
      </c>
      <c r="B9" s="193" t="s">
        <v>18</v>
      </c>
      <c r="C9" s="31" t="s">
        <v>68</v>
      </c>
      <c r="D9" s="32"/>
      <c r="E9" s="71"/>
      <c r="F9" s="32"/>
      <c r="G9" s="33"/>
      <c r="H9" s="31" t="s">
        <v>69</v>
      </c>
      <c r="I9" s="32"/>
      <c r="J9" s="71"/>
      <c r="K9" s="32"/>
      <c r="L9" s="33"/>
    </row>
    <row r="10" spans="1:12" ht="76.5" customHeight="1">
      <c r="A10" s="192"/>
      <c r="B10" s="194"/>
      <c r="C10" s="26" t="s">
        <v>70</v>
      </c>
      <c r="D10" s="44" t="s">
        <v>101</v>
      </c>
      <c r="E10" s="72" t="s">
        <v>75</v>
      </c>
      <c r="F10" s="21" t="s">
        <v>112</v>
      </c>
      <c r="G10" s="76" t="s">
        <v>86</v>
      </c>
      <c r="H10" s="26" t="s">
        <v>71</v>
      </c>
      <c r="I10" s="44" t="s">
        <v>102</v>
      </c>
      <c r="J10" s="72" t="s">
        <v>75</v>
      </c>
      <c r="K10" s="21" t="s">
        <v>100</v>
      </c>
      <c r="L10" s="76" t="s">
        <v>86</v>
      </c>
    </row>
    <row r="11" spans="1:12" s="10" customFormat="1" ht="12.75" customHeight="1">
      <c r="A11" s="55">
        <v>1</v>
      </c>
      <c r="B11" s="54">
        <v>2</v>
      </c>
      <c r="C11" s="54">
        <v>3</v>
      </c>
      <c r="D11" s="54">
        <v>4</v>
      </c>
      <c r="E11" s="73">
        <v>5</v>
      </c>
      <c r="F11" s="54">
        <v>6</v>
      </c>
      <c r="G11" s="77">
        <v>7</v>
      </c>
      <c r="H11" s="54">
        <v>8</v>
      </c>
      <c r="I11" s="54">
        <v>9</v>
      </c>
      <c r="J11" s="73">
        <v>10</v>
      </c>
      <c r="K11" s="54">
        <v>11</v>
      </c>
      <c r="L11" s="77">
        <v>12</v>
      </c>
    </row>
    <row r="12" spans="1:12" s="11" customFormat="1" ht="15">
      <c r="A12" s="23"/>
      <c r="B12" s="35"/>
      <c r="C12" s="36"/>
      <c r="D12" s="36"/>
      <c r="E12" s="74"/>
      <c r="F12" s="36"/>
      <c r="G12" s="78"/>
      <c r="H12" s="36"/>
      <c r="I12" s="36"/>
      <c r="J12" s="74"/>
      <c r="K12" s="36"/>
      <c r="L12" s="78"/>
    </row>
    <row r="13" spans="1:12" ht="15">
      <c r="A13" s="24"/>
      <c r="B13" s="100" t="s">
        <v>23</v>
      </c>
      <c r="C13" s="102"/>
      <c r="D13" s="38"/>
      <c r="E13" s="102"/>
      <c r="F13" s="39"/>
      <c r="G13" s="79"/>
      <c r="H13" s="37"/>
      <c r="I13" s="38"/>
      <c r="J13" s="38"/>
      <c r="K13" s="39"/>
      <c r="L13" s="79"/>
    </row>
    <row r="14" spans="1:12" ht="15">
      <c r="A14" s="24" t="s">
        <v>12</v>
      </c>
      <c r="B14" s="128" t="s">
        <v>6</v>
      </c>
      <c r="C14" s="102">
        <v>0.3</v>
      </c>
      <c r="D14" s="38">
        <v>54</v>
      </c>
      <c r="E14" s="38">
        <v>13</v>
      </c>
      <c r="F14" s="39">
        <f>D14+E14</f>
        <v>67</v>
      </c>
      <c r="G14" s="79">
        <f>F14/4/1.2359</f>
        <v>13.552876446314427</v>
      </c>
      <c r="H14" s="37"/>
      <c r="I14" s="38"/>
      <c r="J14" s="38"/>
      <c r="K14" s="39"/>
      <c r="L14" s="79"/>
    </row>
    <row r="15" spans="1:12" ht="15">
      <c r="A15" s="24"/>
      <c r="B15" s="100" t="s">
        <v>24</v>
      </c>
      <c r="C15" s="102"/>
      <c r="D15" s="38"/>
      <c r="E15" s="38"/>
      <c r="F15" s="39"/>
      <c r="G15" s="79"/>
      <c r="H15" s="37"/>
      <c r="I15" s="38"/>
      <c r="J15" s="38"/>
      <c r="K15" s="39"/>
      <c r="L15" s="79"/>
    </row>
    <row r="16" spans="1:12" ht="15">
      <c r="A16" s="24" t="s">
        <v>13</v>
      </c>
      <c r="B16" s="128" t="s">
        <v>1</v>
      </c>
      <c r="C16" s="102">
        <v>0.3</v>
      </c>
      <c r="D16" s="38">
        <v>54</v>
      </c>
      <c r="E16" s="38">
        <v>13</v>
      </c>
      <c r="F16" s="39">
        <f aca="true" t="shared" si="0" ref="F16:F28">D16+E16</f>
        <v>67</v>
      </c>
      <c r="G16" s="79">
        <f aca="true" t="shared" si="1" ref="G16:G28">F16/4/1.2359</f>
        <v>13.552876446314427</v>
      </c>
      <c r="H16" s="37"/>
      <c r="I16" s="38"/>
      <c r="J16" s="38"/>
      <c r="K16" s="39"/>
      <c r="L16" s="79"/>
    </row>
    <row r="17" spans="1:12" ht="15">
      <c r="A17" s="24"/>
      <c r="B17" s="100" t="s">
        <v>25</v>
      </c>
      <c r="C17" s="102"/>
      <c r="D17" s="38"/>
      <c r="E17" s="38"/>
      <c r="F17" s="39"/>
      <c r="G17" s="79"/>
      <c r="H17" s="37"/>
      <c r="I17" s="38"/>
      <c r="J17" s="38"/>
      <c r="K17" s="39"/>
      <c r="L17" s="79"/>
    </row>
    <row r="18" spans="1:12" ht="15">
      <c r="A18" s="24" t="s">
        <v>14</v>
      </c>
      <c r="B18" s="128" t="s">
        <v>2</v>
      </c>
      <c r="C18" s="102">
        <v>0.4</v>
      </c>
      <c r="D18" s="38">
        <v>72</v>
      </c>
      <c r="E18" s="38">
        <v>17</v>
      </c>
      <c r="F18" s="39">
        <f t="shared" si="0"/>
        <v>89</v>
      </c>
      <c r="G18" s="79">
        <f t="shared" si="1"/>
        <v>18.003074682417672</v>
      </c>
      <c r="H18" s="37"/>
      <c r="I18" s="38"/>
      <c r="J18" s="38"/>
      <c r="K18" s="39"/>
      <c r="L18" s="79"/>
    </row>
    <row r="19" spans="1:12" ht="15">
      <c r="A19" s="24"/>
      <c r="B19" s="100" t="s">
        <v>27</v>
      </c>
      <c r="C19" s="102"/>
      <c r="D19" s="38"/>
      <c r="E19" s="38"/>
      <c r="F19" s="39"/>
      <c r="G19" s="79"/>
      <c r="H19" s="37"/>
      <c r="I19" s="38"/>
      <c r="J19" s="38"/>
      <c r="K19" s="39"/>
      <c r="L19" s="79"/>
    </row>
    <row r="20" spans="1:12" ht="15">
      <c r="A20" s="24" t="s">
        <v>15</v>
      </c>
      <c r="B20" s="128" t="s">
        <v>4</v>
      </c>
      <c r="C20" s="102">
        <v>0.4</v>
      </c>
      <c r="D20" s="38">
        <v>72</v>
      </c>
      <c r="E20" s="38">
        <v>17</v>
      </c>
      <c r="F20" s="39">
        <f t="shared" si="0"/>
        <v>89</v>
      </c>
      <c r="G20" s="79">
        <f t="shared" si="1"/>
        <v>18.003074682417672</v>
      </c>
      <c r="H20" s="37"/>
      <c r="I20" s="38"/>
      <c r="J20" s="38"/>
      <c r="K20" s="39"/>
      <c r="L20" s="79"/>
    </row>
    <row r="21" spans="1:12" ht="15">
      <c r="A21" s="24"/>
      <c r="B21" s="1" t="s">
        <v>29</v>
      </c>
      <c r="C21" s="102"/>
      <c r="D21" s="38"/>
      <c r="E21" s="38"/>
      <c r="F21" s="39"/>
      <c r="G21" s="79"/>
      <c r="H21" s="37"/>
      <c r="I21" s="38"/>
      <c r="J21" s="38"/>
      <c r="K21" s="39"/>
      <c r="L21" s="79"/>
    </row>
    <row r="22" spans="1:12" ht="15">
      <c r="A22" s="24" t="s">
        <v>16</v>
      </c>
      <c r="B22" s="45" t="s">
        <v>7</v>
      </c>
      <c r="C22" s="102">
        <v>0.2</v>
      </c>
      <c r="D22" s="38">
        <v>36</v>
      </c>
      <c r="E22" s="38">
        <v>8</v>
      </c>
      <c r="F22" s="39">
        <f t="shared" si="0"/>
        <v>44</v>
      </c>
      <c r="G22" s="79">
        <f t="shared" si="1"/>
        <v>8.90039647220649</v>
      </c>
      <c r="H22" s="37"/>
      <c r="I22" s="38"/>
      <c r="J22" s="38"/>
      <c r="K22" s="39"/>
      <c r="L22" s="79"/>
    </row>
    <row r="23" spans="1:12" ht="15">
      <c r="A23" s="24"/>
      <c r="B23" s="1" t="s">
        <v>30</v>
      </c>
      <c r="C23" s="102"/>
      <c r="D23" s="38"/>
      <c r="E23" s="38"/>
      <c r="F23" s="39"/>
      <c r="G23" s="79"/>
      <c r="H23" s="37"/>
      <c r="I23" s="38"/>
      <c r="J23" s="38"/>
      <c r="K23" s="39"/>
      <c r="L23" s="79"/>
    </row>
    <row r="24" spans="1:12" ht="15">
      <c r="A24" s="24" t="s">
        <v>35</v>
      </c>
      <c r="B24" s="45" t="s">
        <v>8</v>
      </c>
      <c r="C24" s="102">
        <v>0.2</v>
      </c>
      <c r="D24" s="38">
        <v>36</v>
      </c>
      <c r="E24" s="38">
        <v>8</v>
      </c>
      <c r="F24" s="39">
        <f t="shared" si="0"/>
        <v>44</v>
      </c>
      <c r="G24" s="79">
        <f t="shared" si="1"/>
        <v>8.90039647220649</v>
      </c>
      <c r="H24" s="37"/>
      <c r="I24" s="38"/>
      <c r="J24" s="38"/>
      <c r="K24" s="39"/>
      <c r="L24" s="79"/>
    </row>
    <row r="25" spans="1:12" ht="15">
      <c r="A25" s="24"/>
      <c r="B25" s="1" t="s">
        <v>32</v>
      </c>
      <c r="C25" s="102"/>
      <c r="D25" s="38"/>
      <c r="E25" s="38"/>
      <c r="F25" s="39"/>
      <c r="G25" s="79"/>
      <c r="H25" s="37"/>
      <c r="I25" s="38"/>
      <c r="J25" s="38"/>
      <c r="K25" s="39"/>
      <c r="L25" s="79"/>
    </row>
    <row r="26" spans="1:12" ht="15">
      <c r="A26" s="24" t="s">
        <v>36</v>
      </c>
      <c r="B26" s="28" t="s">
        <v>9</v>
      </c>
      <c r="C26" s="102">
        <v>0.2</v>
      </c>
      <c r="D26" s="38">
        <v>36</v>
      </c>
      <c r="E26" s="38">
        <v>8</v>
      </c>
      <c r="F26" s="39">
        <f t="shared" si="0"/>
        <v>44</v>
      </c>
      <c r="G26" s="79">
        <f t="shared" si="1"/>
        <v>8.90039647220649</v>
      </c>
      <c r="H26" s="37"/>
      <c r="I26" s="38"/>
      <c r="J26" s="38"/>
      <c r="K26" s="39"/>
      <c r="L26" s="79"/>
    </row>
    <row r="27" spans="1:12" ht="15">
      <c r="A27" s="24"/>
      <c r="B27" s="1" t="s">
        <v>33</v>
      </c>
      <c r="C27" s="102"/>
      <c r="D27" s="38"/>
      <c r="E27" s="38"/>
      <c r="F27" s="39"/>
      <c r="G27" s="79"/>
      <c r="H27" s="37"/>
      <c r="I27" s="38"/>
      <c r="J27" s="38"/>
      <c r="K27" s="39"/>
      <c r="L27" s="79"/>
    </row>
    <row r="28" spans="1:12" ht="15">
      <c r="A28" s="24" t="s">
        <v>37</v>
      </c>
      <c r="B28" s="28" t="s">
        <v>10</v>
      </c>
      <c r="C28" s="102">
        <v>0.4</v>
      </c>
      <c r="D28" s="38">
        <v>72</v>
      </c>
      <c r="E28" s="38">
        <v>17</v>
      </c>
      <c r="F28" s="39">
        <f t="shared" si="0"/>
        <v>89</v>
      </c>
      <c r="G28" s="79">
        <f t="shared" si="1"/>
        <v>18.003074682417672</v>
      </c>
      <c r="H28" s="37"/>
      <c r="I28" s="38"/>
      <c r="J28" s="38"/>
      <c r="K28" s="39"/>
      <c r="L28" s="79"/>
    </row>
    <row r="29" spans="1:14" s="12" customFormat="1" ht="15">
      <c r="A29" s="25"/>
      <c r="B29" s="30" t="s">
        <v>73</v>
      </c>
      <c r="C29" s="156">
        <f aca="true" t="shared" si="2" ref="C29:L29">SUM(C13:C28)</f>
        <v>2.4</v>
      </c>
      <c r="D29" s="93">
        <f t="shared" si="2"/>
        <v>432</v>
      </c>
      <c r="E29" s="93">
        <f t="shared" si="2"/>
        <v>101</v>
      </c>
      <c r="F29" s="93">
        <f t="shared" si="2"/>
        <v>533</v>
      </c>
      <c r="G29" s="93"/>
      <c r="H29" s="92">
        <f t="shared" si="2"/>
        <v>0</v>
      </c>
      <c r="I29" s="93">
        <f t="shared" si="2"/>
        <v>0</v>
      </c>
      <c r="J29" s="93">
        <f t="shared" si="2"/>
        <v>0</v>
      </c>
      <c r="K29" s="93">
        <f t="shared" si="2"/>
        <v>0</v>
      </c>
      <c r="L29" s="93">
        <f t="shared" si="2"/>
        <v>0</v>
      </c>
      <c r="M29" s="57"/>
      <c r="N29"/>
    </row>
    <row r="30" spans="1:10" ht="15">
      <c r="A30" s="13"/>
      <c r="B30" s="13"/>
      <c r="J30" s="14"/>
    </row>
  </sheetData>
  <sheetProtection/>
  <mergeCells count="2"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D1" sqref="D1:M3"/>
    </sheetView>
  </sheetViews>
  <sheetFormatPr defaultColWidth="9.140625" defaultRowHeight="15"/>
  <cols>
    <col min="1" max="1" width="3.7109375" style="0" customWidth="1"/>
    <col min="2" max="2" width="32.00390625" style="0" customWidth="1"/>
    <col min="3" max="3" width="10.421875" style="0" customWidth="1"/>
    <col min="4" max="4" width="10.57421875" style="0" customWidth="1"/>
    <col min="5" max="5" width="9.140625" style="14" customWidth="1"/>
    <col min="6" max="6" width="10.421875" style="0" customWidth="1"/>
    <col min="7" max="7" width="9.140625" style="0" customWidth="1"/>
    <col min="8" max="12" width="0" style="0" hidden="1" customWidth="1"/>
    <col min="14" max="14" width="10.421875" style="0" bestFit="1" customWidth="1"/>
  </cols>
  <sheetData>
    <row r="1" spans="4:8" ht="15.75">
      <c r="D1" s="179"/>
      <c r="E1" s="179"/>
      <c r="F1" s="179" t="s">
        <v>149</v>
      </c>
      <c r="G1" s="179"/>
      <c r="H1" s="179"/>
    </row>
    <row r="2" spans="4:8" ht="15.75">
      <c r="D2" s="179" t="s">
        <v>150</v>
      </c>
      <c r="E2" s="179"/>
      <c r="F2" s="179"/>
      <c r="G2" s="179"/>
      <c r="H2" s="179"/>
    </row>
    <row r="3" spans="4:8" ht="15.75">
      <c r="D3" s="179" t="s">
        <v>154</v>
      </c>
      <c r="E3" s="179"/>
      <c r="F3" s="179"/>
      <c r="G3" s="179"/>
      <c r="H3" s="179"/>
    </row>
    <row r="5" spans="1:2" ht="15">
      <c r="A5" s="15"/>
      <c r="B5" s="4" t="s">
        <v>147</v>
      </c>
    </row>
    <row r="6" spans="1:2" ht="15">
      <c r="A6" s="16"/>
      <c r="B6" s="4" t="s">
        <v>93</v>
      </c>
    </row>
    <row r="7" spans="1:2" ht="15">
      <c r="A7" s="16"/>
      <c r="B7" s="4" t="s">
        <v>110</v>
      </c>
    </row>
    <row r="8" spans="1:2" ht="15">
      <c r="A8" s="16"/>
      <c r="B8" s="4" t="s">
        <v>119</v>
      </c>
    </row>
    <row r="9" spans="1:12" ht="38.25" customHeight="1">
      <c r="A9" s="191" t="s">
        <v>49</v>
      </c>
      <c r="B9" s="193" t="s">
        <v>18</v>
      </c>
      <c r="C9" s="31" t="s">
        <v>68</v>
      </c>
      <c r="D9" s="32"/>
      <c r="E9" s="71"/>
      <c r="F9" s="32"/>
      <c r="G9" s="33"/>
      <c r="H9" s="31" t="s">
        <v>69</v>
      </c>
      <c r="I9" s="32"/>
      <c r="J9" s="71"/>
      <c r="K9" s="32"/>
      <c r="L9" s="33"/>
    </row>
    <row r="10" spans="1:12" ht="76.5" customHeight="1">
      <c r="A10" s="192"/>
      <c r="B10" s="194"/>
      <c r="C10" s="26" t="s">
        <v>70</v>
      </c>
      <c r="D10" s="44" t="s">
        <v>101</v>
      </c>
      <c r="E10" s="72" t="s">
        <v>75</v>
      </c>
      <c r="F10" s="21" t="s">
        <v>114</v>
      </c>
      <c r="G10" s="76" t="s">
        <v>86</v>
      </c>
      <c r="H10" s="26" t="s">
        <v>71</v>
      </c>
      <c r="I10" s="44" t="s">
        <v>102</v>
      </c>
      <c r="J10" s="72" t="s">
        <v>75</v>
      </c>
      <c r="K10" s="21" t="s">
        <v>100</v>
      </c>
      <c r="L10" s="76" t="s">
        <v>86</v>
      </c>
    </row>
    <row r="11" spans="1:12" s="10" customFormat="1" ht="12.75" customHeight="1">
      <c r="A11" s="55">
        <v>1</v>
      </c>
      <c r="B11" s="54">
        <v>2</v>
      </c>
      <c r="C11" s="54">
        <v>3</v>
      </c>
      <c r="D11" s="54">
        <v>4</v>
      </c>
      <c r="E11" s="73">
        <v>5</v>
      </c>
      <c r="F11" s="54">
        <v>6</v>
      </c>
      <c r="G11" s="77">
        <v>7</v>
      </c>
      <c r="H11" s="54">
        <v>8</v>
      </c>
      <c r="I11" s="54">
        <v>9</v>
      </c>
      <c r="J11" s="73">
        <v>10</v>
      </c>
      <c r="K11" s="54">
        <v>11</v>
      </c>
      <c r="L11" s="77">
        <v>12</v>
      </c>
    </row>
    <row r="12" spans="1:12" s="11" customFormat="1" ht="15">
      <c r="A12" s="23"/>
      <c r="B12" s="35"/>
      <c r="C12" s="36"/>
      <c r="D12" s="36"/>
      <c r="E12" s="74"/>
      <c r="F12" s="36"/>
      <c r="G12" s="78"/>
      <c r="H12" s="36"/>
      <c r="I12" s="36"/>
      <c r="J12" s="74"/>
      <c r="K12" s="36"/>
      <c r="L12" s="78"/>
    </row>
    <row r="13" spans="1:12" ht="15">
      <c r="A13" s="24"/>
      <c r="B13" s="1" t="s">
        <v>20</v>
      </c>
      <c r="C13" s="37"/>
      <c r="D13" s="38"/>
      <c r="E13" s="38"/>
      <c r="F13" s="39"/>
      <c r="G13" s="79"/>
      <c r="H13" s="37"/>
      <c r="I13" s="38"/>
      <c r="J13" s="38"/>
      <c r="K13" s="39"/>
      <c r="L13" s="79"/>
    </row>
    <row r="14" spans="1:14" ht="15">
      <c r="A14" s="24" t="s">
        <v>12</v>
      </c>
      <c r="B14" s="28" t="s">
        <v>94</v>
      </c>
      <c r="C14" s="37">
        <v>1.8</v>
      </c>
      <c r="D14" s="38">
        <v>324</v>
      </c>
      <c r="E14" s="38">
        <v>76</v>
      </c>
      <c r="F14" s="39">
        <f>D14+E14</f>
        <v>400</v>
      </c>
      <c r="G14" s="79">
        <f>F14/4/1.2359</f>
        <v>80.91269520187717</v>
      </c>
      <c r="H14" s="37"/>
      <c r="I14" s="38"/>
      <c r="J14" s="38"/>
      <c r="K14" s="39"/>
      <c r="L14" s="83"/>
      <c r="N14" s="14"/>
    </row>
    <row r="15" spans="1:14" ht="15">
      <c r="A15" s="24" t="s">
        <v>13</v>
      </c>
      <c r="B15" s="28" t="s">
        <v>95</v>
      </c>
      <c r="C15" s="37">
        <v>2</v>
      </c>
      <c r="D15" s="38">
        <v>360</v>
      </c>
      <c r="E15" s="38">
        <v>85</v>
      </c>
      <c r="F15" s="39">
        <f>D15+E15</f>
        <v>445</v>
      </c>
      <c r="G15" s="79">
        <f>F15/4/1.2359</f>
        <v>90.01537341208835</v>
      </c>
      <c r="H15" s="37"/>
      <c r="I15" s="38"/>
      <c r="J15" s="38"/>
      <c r="K15" s="39"/>
      <c r="L15" s="83"/>
      <c r="N15" s="14"/>
    </row>
    <row r="16" spans="1:14" ht="30">
      <c r="A16" s="24" t="s">
        <v>14</v>
      </c>
      <c r="B16" s="34" t="s">
        <v>96</v>
      </c>
      <c r="C16" s="37">
        <v>0.143</v>
      </c>
      <c r="D16" s="38">
        <v>26</v>
      </c>
      <c r="E16" s="38">
        <v>6</v>
      </c>
      <c r="F16" s="39">
        <f>D16+E16</f>
        <v>32</v>
      </c>
      <c r="G16" s="79">
        <f>F16/4/1.2359</f>
        <v>6.473015616150174</v>
      </c>
      <c r="H16" s="37"/>
      <c r="I16" s="38"/>
      <c r="J16" s="38"/>
      <c r="K16" s="39"/>
      <c r="L16" s="83">
        <f>I16/4</f>
        <v>0</v>
      </c>
      <c r="N16" s="14"/>
    </row>
    <row r="17" spans="1:14" s="12" customFormat="1" ht="15">
      <c r="A17" s="25"/>
      <c r="B17" s="30" t="s">
        <v>73</v>
      </c>
      <c r="C17" s="43">
        <f aca="true" t="shared" si="0" ref="C17:L17">SUM(C13:C16)</f>
        <v>3.9429999999999996</v>
      </c>
      <c r="D17" s="93">
        <f t="shared" si="0"/>
        <v>710</v>
      </c>
      <c r="E17" s="93">
        <f t="shared" si="0"/>
        <v>167</v>
      </c>
      <c r="F17" s="93">
        <f t="shared" si="0"/>
        <v>877</v>
      </c>
      <c r="G17" s="93">
        <f t="shared" si="0"/>
        <v>177.4010842301157</v>
      </c>
      <c r="H17" s="43">
        <f t="shared" si="0"/>
        <v>0</v>
      </c>
      <c r="I17" s="43">
        <f t="shared" si="0"/>
        <v>0</v>
      </c>
      <c r="J17" s="43">
        <f t="shared" si="0"/>
        <v>0</v>
      </c>
      <c r="K17" s="43">
        <f t="shared" si="0"/>
        <v>0</v>
      </c>
      <c r="L17" s="43">
        <f t="shared" si="0"/>
        <v>0</v>
      </c>
      <c r="M17"/>
      <c r="N17" s="14"/>
    </row>
    <row r="18" spans="1:9" ht="15">
      <c r="A18" s="13"/>
      <c r="B18" s="13"/>
      <c r="I18" s="14"/>
    </row>
  </sheetData>
  <sheetProtection/>
  <mergeCells count="2"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D1" sqref="D1:G3"/>
    </sheetView>
  </sheetViews>
  <sheetFormatPr defaultColWidth="9.140625" defaultRowHeight="15"/>
  <cols>
    <col min="1" max="1" width="4.421875" style="0" customWidth="1"/>
    <col min="2" max="2" width="27.8515625" style="0" customWidth="1"/>
    <col min="3" max="3" width="10.421875" style="0" customWidth="1"/>
    <col min="4" max="4" width="12.421875" style="0" customWidth="1"/>
    <col min="5" max="5" width="12.140625" style="0" customWidth="1"/>
    <col min="6" max="6" width="13.8515625" style="0" customWidth="1"/>
    <col min="7" max="7" width="12.28125" style="0" customWidth="1"/>
    <col min="8" max="8" width="12.7109375" style="0" customWidth="1"/>
  </cols>
  <sheetData>
    <row r="1" spans="1:8" ht="15">
      <c r="A1" s="157"/>
      <c r="B1" s="157"/>
      <c r="C1" s="157"/>
      <c r="D1" s="157"/>
      <c r="E1" s="157"/>
      <c r="F1" s="157" t="s">
        <v>149</v>
      </c>
      <c r="G1" s="157"/>
      <c r="H1" s="157"/>
    </row>
    <row r="2" spans="1:8" ht="15">
      <c r="A2" s="157"/>
      <c r="B2" s="157"/>
      <c r="C2" s="157"/>
      <c r="D2" s="157" t="s">
        <v>150</v>
      </c>
      <c r="E2" s="157"/>
      <c r="F2" s="157"/>
      <c r="G2" s="157"/>
      <c r="H2" s="157"/>
    </row>
    <row r="3" spans="1:8" ht="15">
      <c r="A3" s="157"/>
      <c r="B3" s="157"/>
      <c r="C3" s="157"/>
      <c r="D3" s="157" t="s">
        <v>151</v>
      </c>
      <c r="E3" s="157"/>
      <c r="F3" s="157"/>
      <c r="G3" s="157"/>
      <c r="H3" s="157"/>
    </row>
    <row r="4" spans="1:8" ht="15">
      <c r="A4" s="157"/>
      <c r="B4" s="157"/>
      <c r="C4" s="157"/>
      <c r="D4" s="157"/>
      <c r="E4" s="157"/>
      <c r="F4" s="157"/>
      <c r="G4" s="157"/>
      <c r="H4" s="157"/>
    </row>
    <row r="5" spans="1:8" ht="14.25" customHeight="1">
      <c r="A5" s="157"/>
      <c r="B5" s="158" t="s">
        <v>64</v>
      </c>
      <c r="C5" s="158"/>
      <c r="D5" s="158"/>
      <c r="E5" s="157"/>
      <c r="F5" s="157"/>
      <c r="G5" s="157"/>
      <c r="H5" s="157"/>
    </row>
    <row r="6" spans="1:8" ht="14.25" customHeight="1">
      <c r="A6" s="157"/>
      <c r="B6" s="158" t="s">
        <v>90</v>
      </c>
      <c r="C6" s="158"/>
      <c r="D6" s="158"/>
      <c r="E6" s="157"/>
      <c r="F6" s="157"/>
      <c r="G6" s="157"/>
      <c r="H6" s="157"/>
    </row>
    <row r="7" spans="1:8" ht="15">
      <c r="A7" s="157"/>
      <c r="B7" s="158" t="s">
        <v>115</v>
      </c>
      <c r="C7" s="158"/>
      <c r="D7" s="158"/>
      <c r="E7" s="157"/>
      <c r="F7" s="157"/>
      <c r="G7" s="157"/>
      <c r="H7" s="157"/>
    </row>
    <row r="8" spans="1:8" ht="15">
      <c r="A8" s="157"/>
      <c r="B8" s="158" t="s">
        <v>119</v>
      </c>
      <c r="C8" s="157"/>
      <c r="D8" s="157"/>
      <c r="E8" s="157"/>
      <c r="F8" s="157"/>
      <c r="G8" s="157"/>
      <c r="H8" s="157"/>
    </row>
    <row r="9" spans="1:8" ht="99" customHeight="1">
      <c r="A9" s="159" t="s">
        <v>19</v>
      </c>
      <c r="B9" s="160" t="s">
        <v>18</v>
      </c>
      <c r="C9" s="160" t="s">
        <v>120</v>
      </c>
      <c r="D9" s="160" t="s">
        <v>91</v>
      </c>
      <c r="E9" s="160" t="s">
        <v>77</v>
      </c>
      <c r="F9" s="160" t="s">
        <v>75</v>
      </c>
      <c r="G9" s="161" t="s">
        <v>114</v>
      </c>
      <c r="H9" s="162" t="s">
        <v>86</v>
      </c>
    </row>
    <row r="10" spans="1:8" ht="13.5" customHeight="1">
      <c r="A10" s="163">
        <v>1</v>
      </c>
      <c r="B10" s="163">
        <v>2</v>
      </c>
      <c r="C10" s="163">
        <v>3</v>
      </c>
      <c r="D10" s="163">
        <v>4</v>
      </c>
      <c r="E10" s="164">
        <v>5</v>
      </c>
      <c r="F10" s="163">
        <v>6</v>
      </c>
      <c r="G10" s="165">
        <v>7</v>
      </c>
      <c r="H10" s="166">
        <v>8</v>
      </c>
    </row>
    <row r="11" spans="1:8" ht="15">
      <c r="A11" s="167"/>
      <c r="B11" s="168" t="s">
        <v>20</v>
      </c>
      <c r="C11" s="168"/>
      <c r="D11" s="168"/>
      <c r="E11" s="167"/>
      <c r="F11" s="167"/>
      <c r="G11" s="167"/>
      <c r="H11" s="166"/>
    </row>
    <row r="12" spans="1:8" ht="15">
      <c r="A12" s="169" t="s">
        <v>12</v>
      </c>
      <c r="B12" s="167" t="s">
        <v>0</v>
      </c>
      <c r="C12" s="167">
        <v>271</v>
      </c>
      <c r="D12" s="170">
        <v>405</v>
      </c>
      <c r="E12" s="167">
        <v>113618</v>
      </c>
      <c r="F12" s="170">
        <f>G12-E12</f>
        <v>26802</v>
      </c>
      <c r="G12" s="168">
        <v>140420</v>
      </c>
      <c r="H12" s="171">
        <f>G12/4/1.2359</f>
        <v>28404.401650618984</v>
      </c>
    </row>
    <row r="13" spans="1:8" ht="15">
      <c r="A13" s="169" t="s">
        <v>13</v>
      </c>
      <c r="B13" s="167" t="s">
        <v>109</v>
      </c>
      <c r="C13" s="167">
        <v>1017</v>
      </c>
      <c r="D13" s="170">
        <v>1170</v>
      </c>
      <c r="E13" s="167">
        <v>339811</v>
      </c>
      <c r="F13" s="170">
        <f aca="true" t="shared" si="0" ref="F13:F41">G13-E13</f>
        <v>80161</v>
      </c>
      <c r="G13" s="168">
        <v>419972</v>
      </c>
      <c r="H13" s="171">
        <f aca="true" t="shared" si="1" ref="H13:H41">G13/4/1.2359</f>
        <v>84952.6660733069</v>
      </c>
    </row>
    <row r="14" spans="1:8" ht="30">
      <c r="A14" s="169" t="s">
        <v>14</v>
      </c>
      <c r="B14" s="159" t="s">
        <v>21</v>
      </c>
      <c r="C14" s="159">
        <v>73</v>
      </c>
      <c r="D14" s="170">
        <v>59</v>
      </c>
      <c r="E14" s="167">
        <v>16509</v>
      </c>
      <c r="F14" s="170">
        <f t="shared" si="0"/>
        <v>3895</v>
      </c>
      <c r="G14" s="168">
        <v>20404</v>
      </c>
      <c r="H14" s="171">
        <f t="shared" si="1"/>
        <v>4127.356582247755</v>
      </c>
    </row>
    <row r="15" spans="1:8" ht="15">
      <c r="A15" s="169"/>
      <c r="B15" s="159"/>
      <c r="C15" s="159"/>
      <c r="D15" s="170"/>
      <c r="E15" s="167"/>
      <c r="F15" s="170"/>
      <c r="G15" s="168"/>
      <c r="H15" s="171"/>
    </row>
    <row r="16" spans="1:8" ht="15">
      <c r="A16" s="169"/>
      <c r="B16" s="168" t="s">
        <v>22</v>
      </c>
      <c r="C16" s="167"/>
      <c r="D16" s="170"/>
      <c r="E16" s="167"/>
      <c r="F16" s="170"/>
      <c r="G16" s="168"/>
      <c r="H16" s="171"/>
    </row>
    <row r="17" spans="1:8" ht="15">
      <c r="A17" s="169" t="s">
        <v>15</v>
      </c>
      <c r="B17" s="167" t="s">
        <v>61</v>
      </c>
      <c r="C17" s="167">
        <v>156</v>
      </c>
      <c r="D17" s="170">
        <v>185</v>
      </c>
      <c r="E17" s="167">
        <v>60465</v>
      </c>
      <c r="F17" s="170">
        <f t="shared" si="0"/>
        <v>14264</v>
      </c>
      <c r="G17" s="168">
        <v>74729</v>
      </c>
      <c r="H17" s="171">
        <f t="shared" si="1"/>
        <v>15116.311999352698</v>
      </c>
    </row>
    <row r="18" spans="1:8" ht="15">
      <c r="A18" s="169"/>
      <c r="B18" s="168" t="s">
        <v>24</v>
      </c>
      <c r="C18" s="167"/>
      <c r="D18" s="170"/>
      <c r="E18" s="167"/>
      <c r="F18" s="170"/>
      <c r="G18" s="168"/>
      <c r="H18" s="171"/>
    </row>
    <row r="19" spans="1:8" ht="15">
      <c r="A19" s="169" t="s">
        <v>16</v>
      </c>
      <c r="B19" s="167" t="s">
        <v>1</v>
      </c>
      <c r="C19" s="167">
        <v>78</v>
      </c>
      <c r="D19" s="170">
        <v>87</v>
      </c>
      <c r="E19" s="167">
        <v>28434</v>
      </c>
      <c r="F19" s="170">
        <f t="shared" si="0"/>
        <v>6707</v>
      </c>
      <c r="G19" s="168">
        <v>35141</v>
      </c>
      <c r="H19" s="171">
        <f t="shared" si="1"/>
        <v>7108.382555222915</v>
      </c>
    </row>
    <row r="20" spans="1:8" ht="15">
      <c r="A20" s="169"/>
      <c r="B20" s="168" t="s">
        <v>25</v>
      </c>
      <c r="C20" s="167"/>
      <c r="D20" s="170"/>
      <c r="E20" s="167"/>
      <c r="F20" s="170"/>
      <c r="G20" s="168"/>
      <c r="H20" s="171"/>
    </row>
    <row r="21" spans="1:8" ht="15">
      <c r="A21" s="169" t="s">
        <v>35</v>
      </c>
      <c r="B21" s="167" t="s">
        <v>2</v>
      </c>
      <c r="C21" s="167">
        <v>92</v>
      </c>
      <c r="D21" s="170">
        <v>100</v>
      </c>
      <c r="E21" s="167">
        <v>32681</v>
      </c>
      <c r="F21" s="170">
        <f t="shared" si="0"/>
        <v>7710</v>
      </c>
      <c r="G21" s="168">
        <v>40391</v>
      </c>
      <c r="H21" s="171">
        <f t="shared" si="1"/>
        <v>8170.361679747552</v>
      </c>
    </row>
    <row r="22" spans="1:8" ht="15">
      <c r="A22" s="169"/>
      <c r="B22" s="168" t="s">
        <v>26</v>
      </c>
      <c r="C22" s="167"/>
      <c r="D22" s="170"/>
      <c r="E22" s="167"/>
      <c r="F22" s="170"/>
      <c r="G22" s="168"/>
      <c r="H22" s="171"/>
    </row>
    <row r="23" spans="1:8" ht="15">
      <c r="A23" s="169" t="s">
        <v>36</v>
      </c>
      <c r="B23" s="167" t="s">
        <v>3</v>
      </c>
      <c r="C23" s="167">
        <v>58</v>
      </c>
      <c r="D23" s="170">
        <v>60</v>
      </c>
      <c r="E23" s="167">
        <v>21996</v>
      </c>
      <c r="F23" s="170">
        <f t="shared" si="0"/>
        <v>5189</v>
      </c>
      <c r="G23" s="168">
        <v>27185</v>
      </c>
      <c r="H23" s="171">
        <f t="shared" si="1"/>
        <v>5499.029047657577</v>
      </c>
    </row>
    <row r="24" spans="1:8" ht="15">
      <c r="A24" s="169"/>
      <c r="B24" s="168" t="s">
        <v>27</v>
      </c>
      <c r="C24" s="167"/>
      <c r="D24" s="170"/>
      <c r="E24" s="167"/>
      <c r="F24" s="170"/>
      <c r="G24" s="168"/>
      <c r="H24" s="171"/>
    </row>
    <row r="25" spans="1:8" ht="15">
      <c r="A25" s="169" t="s">
        <v>37</v>
      </c>
      <c r="B25" s="167" t="s">
        <v>4</v>
      </c>
      <c r="C25" s="167">
        <v>80</v>
      </c>
      <c r="D25" s="170">
        <v>96</v>
      </c>
      <c r="E25" s="167">
        <v>31375</v>
      </c>
      <c r="F25" s="170">
        <f t="shared" si="0"/>
        <v>7401</v>
      </c>
      <c r="G25" s="168">
        <v>38776</v>
      </c>
      <c r="H25" s="171">
        <f t="shared" si="1"/>
        <v>7843.676672869973</v>
      </c>
    </row>
    <row r="26" spans="1:8" ht="15">
      <c r="A26" s="169"/>
      <c r="B26" s="168" t="s">
        <v>28</v>
      </c>
      <c r="C26" s="167"/>
      <c r="D26" s="170"/>
      <c r="E26" s="167"/>
      <c r="F26" s="170"/>
      <c r="G26" s="168"/>
      <c r="H26" s="171"/>
    </row>
    <row r="27" spans="1:8" ht="15">
      <c r="A27" s="169" t="s">
        <v>38</v>
      </c>
      <c r="B27" s="167" t="s">
        <v>5</v>
      </c>
      <c r="C27" s="167">
        <v>125</v>
      </c>
      <c r="D27" s="170">
        <v>147</v>
      </c>
      <c r="E27" s="167">
        <v>48043</v>
      </c>
      <c r="F27" s="170">
        <f t="shared" si="0"/>
        <v>11333</v>
      </c>
      <c r="G27" s="168">
        <v>59376</v>
      </c>
      <c r="H27" s="171">
        <f t="shared" si="1"/>
        <v>12010.680475766649</v>
      </c>
    </row>
    <row r="28" spans="1:8" ht="15">
      <c r="A28" s="169"/>
      <c r="B28" s="168" t="s">
        <v>23</v>
      </c>
      <c r="C28" s="167"/>
      <c r="D28" s="170"/>
      <c r="E28" s="167"/>
      <c r="F28" s="170"/>
      <c r="G28" s="168"/>
      <c r="H28" s="171"/>
    </row>
    <row r="29" spans="1:8" ht="15">
      <c r="A29" s="169" t="s">
        <v>39</v>
      </c>
      <c r="B29" s="167" t="s">
        <v>6</v>
      </c>
      <c r="C29" s="167">
        <v>68</v>
      </c>
      <c r="D29" s="170">
        <v>81</v>
      </c>
      <c r="E29" s="167">
        <v>29695</v>
      </c>
      <c r="F29" s="170">
        <f t="shared" si="0"/>
        <v>7005</v>
      </c>
      <c r="G29" s="168">
        <v>36700</v>
      </c>
      <c r="H29" s="171">
        <f t="shared" si="1"/>
        <v>7423.73978477223</v>
      </c>
    </row>
    <row r="30" spans="1:8" ht="15">
      <c r="A30" s="169"/>
      <c r="B30" s="168" t="s">
        <v>29</v>
      </c>
      <c r="C30" s="167"/>
      <c r="D30" s="170"/>
      <c r="E30" s="167"/>
      <c r="F30" s="170"/>
      <c r="G30" s="168"/>
      <c r="H30" s="171"/>
    </row>
    <row r="31" spans="1:8" ht="15">
      <c r="A31" s="169" t="s">
        <v>40</v>
      </c>
      <c r="B31" s="167" t="s">
        <v>7</v>
      </c>
      <c r="C31" s="167">
        <v>52</v>
      </c>
      <c r="D31" s="170">
        <v>71</v>
      </c>
      <c r="E31" s="167">
        <v>24662</v>
      </c>
      <c r="F31" s="170">
        <f t="shared" si="0"/>
        <v>5818</v>
      </c>
      <c r="G31" s="168">
        <v>30480</v>
      </c>
      <c r="H31" s="171">
        <f t="shared" si="1"/>
        <v>6165.547374383041</v>
      </c>
    </row>
    <row r="32" spans="1:8" ht="15">
      <c r="A32" s="169"/>
      <c r="B32" s="168" t="s">
        <v>30</v>
      </c>
      <c r="C32" s="167"/>
      <c r="D32" s="170"/>
      <c r="E32" s="167"/>
      <c r="F32" s="170"/>
      <c r="G32" s="168"/>
      <c r="H32" s="171"/>
    </row>
    <row r="33" spans="1:8" ht="15">
      <c r="A33" s="169" t="s">
        <v>41</v>
      </c>
      <c r="B33" s="167" t="s">
        <v>8</v>
      </c>
      <c r="C33" s="167">
        <v>75</v>
      </c>
      <c r="D33" s="170">
        <v>91</v>
      </c>
      <c r="E33" s="167">
        <v>29740</v>
      </c>
      <c r="F33" s="170">
        <f t="shared" si="0"/>
        <v>7016</v>
      </c>
      <c r="G33" s="168">
        <v>36756</v>
      </c>
      <c r="H33" s="171">
        <f t="shared" si="1"/>
        <v>7435.067562100494</v>
      </c>
    </row>
    <row r="34" spans="1:8" ht="15">
      <c r="A34" s="169"/>
      <c r="B34" s="168" t="s">
        <v>31</v>
      </c>
      <c r="C34" s="167"/>
      <c r="D34" s="170"/>
      <c r="E34" s="167"/>
      <c r="F34" s="170"/>
      <c r="G34" s="168"/>
      <c r="H34" s="171"/>
    </row>
    <row r="35" spans="1:8" ht="15">
      <c r="A35" s="169" t="s">
        <v>42</v>
      </c>
      <c r="B35" s="172" t="s">
        <v>104</v>
      </c>
      <c r="C35" s="167">
        <v>20</v>
      </c>
      <c r="D35" s="170">
        <v>25</v>
      </c>
      <c r="E35" s="167">
        <v>9165</v>
      </c>
      <c r="F35" s="170">
        <f t="shared" si="0"/>
        <v>2162</v>
      </c>
      <c r="G35" s="168">
        <v>11327</v>
      </c>
      <c r="H35" s="171">
        <f t="shared" si="1"/>
        <v>2291.245246379157</v>
      </c>
    </row>
    <row r="36" spans="1:8" ht="15">
      <c r="A36" s="169"/>
      <c r="B36" s="168" t="s">
        <v>32</v>
      </c>
      <c r="C36" s="167"/>
      <c r="D36" s="170"/>
      <c r="E36" s="167"/>
      <c r="F36" s="170"/>
      <c r="G36" s="168"/>
      <c r="H36" s="171"/>
    </row>
    <row r="37" spans="1:8" ht="15">
      <c r="A37" s="169" t="s">
        <v>43</v>
      </c>
      <c r="B37" s="167" t="s">
        <v>9</v>
      </c>
      <c r="C37" s="167">
        <v>38</v>
      </c>
      <c r="D37" s="170">
        <v>41</v>
      </c>
      <c r="E37" s="167">
        <v>14241</v>
      </c>
      <c r="F37" s="170">
        <f t="shared" si="0"/>
        <v>3360</v>
      </c>
      <c r="G37" s="168">
        <v>17601</v>
      </c>
      <c r="H37" s="171">
        <f t="shared" si="1"/>
        <v>3560.3608706206005</v>
      </c>
    </row>
    <row r="38" spans="1:8" ht="15">
      <c r="A38" s="169"/>
      <c r="B38" s="168" t="s">
        <v>33</v>
      </c>
      <c r="C38" s="167"/>
      <c r="D38" s="170"/>
      <c r="E38" s="167"/>
      <c r="F38" s="170"/>
      <c r="G38" s="168"/>
      <c r="H38" s="171"/>
    </row>
    <row r="39" spans="1:8" ht="15">
      <c r="A39" s="169" t="s">
        <v>44</v>
      </c>
      <c r="B39" s="167" t="s">
        <v>10</v>
      </c>
      <c r="C39" s="167">
        <v>94</v>
      </c>
      <c r="D39" s="170">
        <v>107</v>
      </c>
      <c r="E39" s="167">
        <v>34970</v>
      </c>
      <c r="F39" s="170">
        <f t="shared" si="0"/>
        <v>8249</v>
      </c>
      <c r="G39" s="168">
        <v>43219</v>
      </c>
      <c r="H39" s="171">
        <f t="shared" si="1"/>
        <v>8742.414434824825</v>
      </c>
    </row>
    <row r="40" spans="1:8" ht="15">
      <c r="A40" s="169"/>
      <c r="B40" s="168" t="s">
        <v>34</v>
      </c>
      <c r="C40" s="167"/>
      <c r="D40" s="170"/>
      <c r="E40" s="167"/>
      <c r="F40" s="170"/>
      <c r="G40" s="168"/>
      <c r="H40" s="171"/>
    </row>
    <row r="41" spans="1:8" ht="15">
      <c r="A41" s="169" t="s">
        <v>45</v>
      </c>
      <c r="B41" s="167" t="s">
        <v>11</v>
      </c>
      <c r="C41" s="167">
        <v>50</v>
      </c>
      <c r="D41" s="170">
        <v>62</v>
      </c>
      <c r="E41" s="167">
        <v>22729</v>
      </c>
      <c r="F41" s="170">
        <f t="shared" si="0"/>
        <v>5362</v>
      </c>
      <c r="G41" s="168">
        <v>28091</v>
      </c>
      <c r="H41" s="171">
        <f t="shared" si="1"/>
        <v>5682.296302289829</v>
      </c>
    </row>
    <row r="42" spans="1:8" ht="15">
      <c r="A42" s="169"/>
      <c r="B42" s="167"/>
      <c r="C42" s="167"/>
      <c r="D42" s="170"/>
      <c r="E42" s="167"/>
      <c r="F42" s="170"/>
      <c r="G42" s="168"/>
      <c r="H42" s="171"/>
    </row>
    <row r="43" spans="1:8" s="3" customFormat="1" ht="15">
      <c r="A43" s="168"/>
      <c r="B43" s="168" t="s">
        <v>17</v>
      </c>
      <c r="C43" s="173">
        <f>SUM(C12:C41)</f>
        <v>2347</v>
      </c>
      <c r="D43" s="173">
        <f>SUM(D12:D41)</f>
        <v>2787</v>
      </c>
      <c r="E43" s="173">
        <f>SUM(E12:E41)</f>
        <v>858134</v>
      </c>
      <c r="F43" s="173">
        <f>SUM(F12:F41)</f>
        <v>202434</v>
      </c>
      <c r="G43" s="173">
        <f>SUM(G12:G41)</f>
        <v>1060568</v>
      </c>
      <c r="H43" s="171"/>
    </row>
    <row r="44" spans="1:8" ht="15">
      <c r="A44" s="157"/>
      <c r="B44" s="174" t="s">
        <v>106</v>
      </c>
      <c r="C44" s="175"/>
      <c r="D44" s="175"/>
      <c r="E44" s="175"/>
      <c r="F44" s="175"/>
      <c r="G44" s="174">
        <v>1060568</v>
      </c>
      <c r="H44" s="176"/>
    </row>
    <row r="45" ht="15">
      <c r="G45" s="14"/>
    </row>
  </sheetData>
  <sheetProtection/>
  <printOptions/>
  <pageMargins left="1.1811023622047245" right="0.5905511811023623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PageLayoutView="0" workbookViewId="0" topLeftCell="A1">
      <selection activeCell="L1" sqref="L1:P3"/>
    </sheetView>
  </sheetViews>
  <sheetFormatPr defaultColWidth="9.140625" defaultRowHeight="15"/>
  <cols>
    <col min="1" max="1" width="3.7109375" style="0" customWidth="1"/>
    <col min="2" max="2" width="27.7109375" style="0" customWidth="1"/>
    <col min="3" max="3" width="10.421875" style="0" customWidth="1"/>
    <col min="4" max="4" width="10.57421875" style="0" customWidth="1"/>
    <col min="5" max="5" width="9.140625" style="14" customWidth="1"/>
    <col min="6" max="6" width="10.421875" style="0" customWidth="1"/>
    <col min="7" max="17" width="9.140625" style="0" customWidth="1"/>
  </cols>
  <sheetData>
    <row r="1" spans="12:16" ht="15.75">
      <c r="L1" s="179"/>
      <c r="M1" s="179"/>
      <c r="N1" s="179" t="s">
        <v>149</v>
      </c>
      <c r="O1" s="179"/>
      <c r="P1" s="179"/>
    </row>
    <row r="2" spans="12:16" ht="15.75">
      <c r="L2" s="179" t="s">
        <v>150</v>
      </c>
      <c r="M2" s="179"/>
      <c r="N2" s="179"/>
      <c r="O2" s="179"/>
      <c r="P2" s="179"/>
    </row>
    <row r="3" spans="12:16" ht="15.75">
      <c r="L3" s="179" t="s">
        <v>151</v>
      </c>
      <c r="M3" s="179"/>
      <c r="N3" s="179"/>
      <c r="O3" s="179"/>
      <c r="P3" s="179"/>
    </row>
    <row r="5" spans="1:2" ht="15">
      <c r="A5" s="15"/>
      <c r="B5" s="15" t="s">
        <v>64</v>
      </c>
    </row>
    <row r="6" spans="1:2" ht="15">
      <c r="A6" s="16"/>
      <c r="B6" s="16" t="s">
        <v>84</v>
      </c>
    </row>
    <row r="7" spans="1:2" ht="15">
      <c r="A7" s="16"/>
      <c r="B7" s="4" t="s">
        <v>110</v>
      </c>
    </row>
    <row r="8" spans="1:2" ht="15">
      <c r="A8" s="16"/>
      <c r="B8" s="4" t="s">
        <v>119</v>
      </c>
    </row>
    <row r="9" spans="1:17" ht="38.25" customHeight="1">
      <c r="A9" s="191" t="s">
        <v>49</v>
      </c>
      <c r="B9" s="193" t="s">
        <v>18</v>
      </c>
      <c r="C9" s="31" t="s">
        <v>68</v>
      </c>
      <c r="D9" s="32"/>
      <c r="E9" s="71"/>
      <c r="F9" s="32"/>
      <c r="G9" s="33"/>
      <c r="H9" s="31" t="s">
        <v>69</v>
      </c>
      <c r="I9" s="32"/>
      <c r="J9" s="32"/>
      <c r="K9" s="32"/>
      <c r="L9" s="33"/>
      <c r="M9" s="195" t="s">
        <v>99</v>
      </c>
      <c r="N9" s="196"/>
      <c r="O9" s="196"/>
      <c r="P9" s="196"/>
      <c r="Q9" s="197"/>
    </row>
    <row r="10" spans="1:17" ht="76.5" customHeight="1">
      <c r="A10" s="192"/>
      <c r="B10" s="194"/>
      <c r="C10" s="26" t="s">
        <v>70</v>
      </c>
      <c r="D10" s="44" t="s">
        <v>101</v>
      </c>
      <c r="E10" s="72" t="s">
        <v>75</v>
      </c>
      <c r="F10" s="21" t="s">
        <v>114</v>
      </c>
      <c r="G10" s="76" t="s">
        <v>86</v>
      </c>
      <c r="H10" s="26" t="s">
        <v>71</v>
      </c>
      <c r="I10" s="44" t="s">
        <v>102</v>
      </c>
      <c r="J10" s="26" t="s">
        <v>75</v>
      </c>
      <c r="K10" s="21" t="s">
        <v>114</v>
      </c>
      <c r="L10" s="76" t="s">
        <v>86</v>
      </c>
      <c r="M10" s="26" t="s">
        <v>72</v>
      </c>
      <c r="N10" s="82" t="s">
        <v>103</v>
      </c>
      <c r="O10" s="26" t="s">
        <v>75</v>
      </c>
      <c r="P10" s="21" t="s">
        <v>114</v>
      </c>
      <c r="Q10" s="76" t="s">
        <v>86</v>
      </c>
    </row>
    <row r="11" spans="1:17" s="10" customFormat="1" ht="12.75" customHeight="1">
      <c r="A11" s="55">
        <v>1</v>
      </c>
      <c r="B11" s="54">
        <v>2</v>
      </c>
      <c r="C11" s="54">
        <v>3</v>
      </c>
      <c r="D11" s="54">
        <v>4</v>
      </c>
      <c r="E11" s="73">
        <v>5</v>
      </c>
      <c r="F11" s="54">
        <v>6</v>
      </c>
      <c r="G11" s="77">
        <v>7</v>
      </c>
      <c r="H11" s="54">
        <v>8</v>
      </c>
      <c r="I11" s="54">
        <v>9</v>
      </c>
      <c r="J11" s="54">
        <v>10</v>
      </c>
      <c r="K11" s="54">
        <v>11</v>
      </c>
      <c r="L11" s="77">
        <v>12</v>
      </c>
      <c r="M11" s="54">
        <v>13</v>
      </c>
      <c r="N11" s="54">
        <v>14</v>
      </c>
      <c r="O11" s="54">
        <v>15</v>
      </c>
      <c r="P11" s="66">
        <v>16</v>
      </c>
      <c r="Q11" s="77">
        <v>17</v>
      </c>
    </row>
    <row r="12" spans="1:17" s="11" customFormat="1" ht="15">
      <c r="A12" s="23"/>
      <c r="B12" s="35"/>
      <c r="C12" s="36"/>
      <c r="D12" s="36"/>
      <c r="E12" s="74"/>
      <c r="F12" s="36"/>
      <c r="G12" s="78"/>
      <c r="H12" s="36"/>
      <c r="I12" s="36"/>
      <c r="J12" s="36"/>
      <c r="K12" s="36"/>
      <c r="L12" s="78"/>
      <c r="M12" s="36"/>
      <c r="N12" s="36"/>
      <c r="O12" s="36"/>
      <c r="P12" s="67"/>
      <c r="Q12" s="78"/>
    </row>
    <row r="13" spans="1:17" s="11" customFormat="1" ht="15">
      <c r="A13" s="23"/>
      <c r="B13" s="1" t="s">
        <v>20</v>
      </c>
      <c r="C13" s="36"/>
      <c r="D13" s="36"/>
      <c r="E13" s="74"/>
      <c r="F13" s="36"/>
      <c r="G13" s="78"/>
      <c r="H13" s="36"/>
      <c r="I13" s="36"/>
      <c r="J13" s="36"/>
      <c r="K13" s="36"/>
      <c r="L13" s="78"/>
      <c r="M13" s="36"/>
      <c r="N13" s="36"/>
      <c r="O13" s="36"/>
      <c r="P13" s="67"/>
      <c r="Q13" s="78"/>
    </row>
    <row r="14" spans="1:21" ht="15">
      <c r="A14" s="24" t="s">
        <v>12</v>
      </c>
      <c r="B14" s="28" t="s">
        <v>0</v>
      </c>
      <c r="C14" s="37">
        <v>8.44</v>
      </c>
      <c r="D14" s="38">
        <v>1519</v>
      </c>
      <c r="E14" s="38">
        <v>358</v>
      </c>
      <c r="F14" s="39">
        <f>D14+E14</f>
        <v>1877</v>
      </c>
      <c r="G14" s="79">
        <f>D14/4</f>
        <v>379.75</v>
      </c>
      <c r="H14" s="37">
        <v>4.1</v>
      </c>
      <c r="I14" s="38">
        <v>1870</v>
      </c>
      <c r="J14" s="38">
        <v>441</v>
      </c>
      <c r="K14" s="39">
        <f>I14+J14</f>
        <v>2311</v>
      </c>
      <c r="L14" s="79">
        <f>I14/4</f>
        <v>467.5</v>
      </c>
      <c r="M14" s="37">
        <v>3.1</v>
      </c>
      <c r="N14" s="38">
        <v>1736</v>
      </c>
      <c r="O14" s="38">
        <v>410</v>
      </c>
      <c r="P14" s="68">
        <f>N14+O14</f>
        <v>2146</v>
      </c>
      <c r="Q14" s="79">
        <f>N14/4</f>
        <v>434</v>
      </c>
      <c r="T14" s="101"/>
      <c r="U14" s="14"/>
    </row>
    <row r="15" spans="1:21" ht="15">
      <c r="A15" s="24" t="s">
        <v>13</v>
      </c>
      <c r="B15" s="28" t="s">
        <v>109</v>
      </c>
      <c r="C15" s="37">
        <v>43.833</v>
      </c>
      <c r="D15" s="38">
        <v>7890</v>
      </c>
      <c r="E15" s="38">
        <v>1861</v>
      </c>
      <c r="F15" s="39">
        <f>D15+E15</f>
        <v>9751</v>
      </c>
      <c r="G15" s="79">
        <f>D15/4</f>
        <v>1972.5</v>
      </c>
      <c r="H15" s="37">
        <v>3.3</v>
      </c>
      <c r="I15" s="38">
        <v>1505</v>
      </c>
      <c r="J15" s="38">
        <v>355</v>
      </c>
      <c r="K15" s="39">
        <f>I15+J15</f>
        <v>1860</v>
      </c>
      <c r="L15" s="79">
        <f>I15/4</f>
        <v>376.25</v>
      </c>
      <c r="M15" s="37"/>
      <c r="N15" s="38"/>
      <c r="O15" s="38"/>
      <c r="P15" s="68"/>
      <c r="Q15" s="79"/>
      <c r="T15" s="101"/>
      <c r="U15" s="14"/>
    </row>
    <row r="16" spans="1:21" ht="15">
      <c r="A16" s="24" t="s">
        <v>14</v>
      </c>
      <c r="B16" s="28" t="s">
        <v>21</v>
      </c>
      <c r="C16" s="37">
        <v>2.7</v>
      </c>
      <c r="D16" s="38">
        <v>486</v>
      </c>
      <c r="E16" s="38">
        <v>115</v>
      </c>
      <c r="F16" s="39">
        <f>D16+E16</f>
        <v>601</v>
      </c>
      <c r="G16" s="79">
        <f>D16/4</f>
        <v>121.5</v>
      </c>
      <c r="H16" s="37"/>
      <c r="I16" s="38"/>
      <c r="J16" s="38"/>
      <c r="K16" s="39"/>
      <c r="L16" s="79"/>
      <c r="M16" s="37"/>
      <c r="N16" s="38"/>
      <c r="O16" s="38"/>
      <c r="P16" s="68"/>
      <c r="Q16" s="79"/>
      <c r="T16" s="101"/>
      <c r="U16" s="14"/>
    </row>
    <row r="17" spans="1:21" ht="15">
      <c r="A17" s="24"/>
      <c r="B17" s="1" t="s">
        <v>22</v>
      </c>
      <c r="C17" s="37"/>
      <c r="D17" s="38"/>
      <c r="E17" s="38"/>
      <c r="F17" s="39"/>
      <c r="G17" s="79"/>
      <c r="H17" s="37"/>
      <c r="I17" s="38"/>
      <c r="J17" s="38"/>
      <c r="K17" s="39"/>
      <c r="L17" s="79"/>
      <c r="M17" s="37"/>
      <c r="N17" s="38"/>
      <c r="O17" s="38"/>
      <c r="P17" s="68"/>
      <c r="Q17" s="79"/>
      <c r="T17" s="101"/>
      <c r="U17" s="14"/>
    </row>
    <row r="18" spans="1:21" ht="15">
      <c r="A18" s="24" t="s">
        <v>15</v>
      </c>
      <c r="B18" s="28" t="s">
        <v>61</v>
      </c>
      <c r="C18" s="37">
        <v>8.866</v>
      </c>
      <c r="D18" s="38">
        <v>1596</v>
      </c>
      <c r="E18" s="38">
        <v>376</v>
      </c>
      <c r="F18" s="39">
        <f>D18+E18</f>
        <v>1972</v>
      </c>
      <c r="G18" s="79">
        <f>D18/4</f>
        <v>399</v>
      </c>
      <c r="H18" s="37">
        <v>0.433</v>
      </c>
      <c r="I18" s="38">
        <v>197</v>
      </c>
      <c r="J18" s="38">
        <v>46</v>
      </c>
      <c r="K18" s="39">
        <f>I18+J18</f>
        <v>243</v>
      </c>
      <c r="L18" s="79">
        <f>I18/4</f>
        <v>49.25</v>
      </c>
      <c r="M18" s="37"/>
      <c r="N18" s="38"/>
      <c r="O18" s="38"/>
      <c r="P18" s="68"/>
      <c r="Q18" s="79"/>
      <c r="T18" s="101"/>
      <c r="U18" s="14"/>
    </row>
    <row r="19" spans="1:21" ht="15">
      <c r="A19" s="24"/>
      <c r="B19" s="1" t="s">
        <v>24</v>
      </c>
      <c r="C19" s="37"/>
      <c r="D19" s="38"/>
      <c r="E19" s="38"/>
      <c r="F19" s="39"/>
      <c r="G19" s="79"/>
      <c r="H19" s="37"/>
      <c r="I19" s="38"/>
      <c r="J19" s="38"/>
      <c r="K19" s="39"/>
      <c r="L19" s="79"/>
      <c r="M19" s="37"/>
      <c r="N19" s="38"/>
      <c r="O19" s="38"/>
      <c r="P19" s="68"/>
      <c r="Q19" s="79"/>
      <c r="T19" s="101"/>
      <c r="U19" s="14"/>
    </row>
    <row r="20" spans="1:21" ht="15">
      <c r="A20" s="24" t="s">
        <v>16</v>
      </c>
      <c r="B20" s="28" t="s">
        <v>1</v>
      </c>
      <c r="C20" s="37">
        <v>6.2</v>
      </c>
      <c r="D20" s="38">
        <v>1116</v>
      </c>
      <c r="E20" s="38">
        <v>263</v>
      </c>
      <c r="F20" s="39">
        <f>D20+E20</f>
        <v>1379</v>
      </c>
      <c r="G20" s="79">
        <f>D20/4</f>
        <v>279</v>
      </c>
      <c r="H20" s="37">
        <v>0.35</v>
      </c>
      <c r="I20" s="38">
        <v>160</v>
      </c>
      <c r="J20" s="38">
        <v>37</v>
      </c>
      <c r="K20" s="39">
        <f>I20+J20</f>
        <v>197</v>
      </c>
      <c r="L20" s="79">
        <f>I20/4</f>
        <v>40</v>
      </c>
      <c r="M20" s="37"/>
      <c r="N20" s="38"/>
      <c r="O20" s="38"/>
      <c r="P20" s="68"/>
      <c r="Q20" s="79"/>
      <c r="T20" s="101"/>
      <c r="U20" s="14"/>
    </row>
    <row r="21" spans="1:21" ht="15">
      <c r="A21" s="24"/>
      <c r="B21" s="1" t="s">
        <v>25</v>
      </c>
      <c r="C21" s="37"/>
      <c r="D21" s="38"/>
      <c r="E21" s="38"/>
      <c r="F21" s="39"/>
      <c r="G21" s="79"/>
      <c r="H21" s="37"/>
      <c r="I21" s="38"/>
      <c r="J21" s="38"/>
      <c r="K21" s="39"/>
      <c r="L21" s="79"/>
      <c r="M21" s="37"/>
      <c r="N21" s="38"/>
      <c r="O21" s="38"/>
      <c r="P21" s="68"/>
      <c r="Q21" s="79"/>
      <c r="T21" s="101"/>
      <c r="U21" s="14"/>
    </row>
    <row r="22" spans="1:21" ht="15">
      <c r="A22" s="24" t="s">
        <v>35</v>
      </c>
      <c r="B22" s="28" t="s">
        <v>2</v>
      </c>
      <c r="C22" s="37">
        <v>7.2</v>
      </c>
      <c r="D22" s="38">
        <v>1296</v>
      </c>
      <c r="E22" s="38">
        <v>306</v>
      </c>
      <c r="F22" s="39">
        <f>D22+E22</f>
        <v>1602</v>
      </c>
      <c r="G22" s="79">
        <f>D22/4</f>
        <v>324</v>
      </c>
      <c r="H22" s="37"/>
      <c r="I22" s="38"/>
      <c r="J22" s="38"/>
      <c r="K22" s="39"/>
      <c r="L22" s="79"/>
      <c r="M22" s="37">
        <v>0.2</v>
      </c>
      <c r="N22" s="38">
        <v>112</v>
      </c>
      <c r="O22" s="38">
        <v>26</v>
      </c>
      <c r="P22" s="68">
        <f>N22+O22</f>
        <v>138</v>
      </c>
      <c r="Q22" s="79">
        <f>N22/4</f>
        <v>28</v>
      </c>
      <c r="T22" s="101"/>
      <c r="U22" s="14"/>
    </row>
    <row r="23" spans="1:21" ht="15">
      <c r="A23" s="24"/>
      <c r="B23" s="1" t="s">
        <v>26</v>
      </c>
      <c r="C23" s="37"/>
      <c r="D23" s="38"/>
      <c r="E23" s="38"/>
      <c r="F23" s="39"/>
      <c r="G23" s="79"/>
      <c r="H23" s="37"/>
      <c r="I23" s="38"/>
      <c r="J23" s="38"/>
      <c r="K23" s="39"/>
      <c r="L23" s="79"/>
      <c r="M23" s="37"/>
      <c r="N23" s="38"/>
      <c r="O23" s="38"/>
      <c r="P23" s="68"/>
      <c r="Q23" s="79"/>
      <c r="T23" s="101"/>
      <c r="U23" s="14"/>
    </row>
    <row r="24" spans="1:21" ht="15">
      <c r="A24" s="24" t="s">
        <v>36</v>
      </c>
      <c r="B24" s="28" t="s">
        <v>3</v>
      </c>
      <c r="C24" s="81">
        <v>1.933</v>
      </c>
      <c r="D24" s="126">
        <v>348</v>
      </c>
      <c r="E24" s="38">
        <v>82</v>
      </c>
      <c r="F24" s="39">
        <f>D24+E24</f>
        <v>430</v>
      </c>
      <c r="G24" s="79">
        <f>D24/4</f>
        <v>87</v>
      </c>
      <c r="H24" s="81">
        <v>0.8</v>
      </c>
      <c r="I24" s="38">
        <v>365</v>
      </c>
      <c r="J24" s="38">
        <v>86</v>
      </c>
      <c r="K24" s="39">
        <f>I24+J24</f>
        <v>451</v>
      </c>
      <c r="L24" s="79">
        <f>I24/4</f>
        <v>91.25</v>
      </c>
      <c r="M24" s="37"/>
      <c r="N24" s="38"/>
      <c r="O24" s="38"/>
      <c r="P24" s="68"/>
      <c r="Q24" s="79"/>
      <c r="T24" s="101"/>
      <c r="U24" s="14"/>
    </row>
    <row r="25" spans="1:21" ht="15">
      <c r="A25" s="24"/>
      <c r="B25" s="1" t="s">
        <v>27</v>
      </c>
      <c r="C25" s="37"/>
      <c r="D25" s="38"/>
      <c r="E25" s="38"/>
      <c r="F25" s="39"/>
      <c r="G25" s="79"/>
      <c r="H25" s="37"/>
      <c r="I25" s="38"/>
      <c r="J25" s="38"/>
      <c r="K25" s="39"/>
      <c r="L25" s="79"/>
      <c r="M25" s="37"/>
      <c r="N25" s="38"/>
      <c r="O25" s="38"/>
      <c r="P25" s="68"/>
      <c r="Q25" s="79"/>
      <c r="T25" s="101"/>
      <c r="U25" s="14"/>
    </row>
    <row r="26" spans="1:21" ht="15">
      <c r="A26" s="24" t="s">
        <v>37</v>
      </c>
      <c r="B26" s="28" t="s">
        <v>4</v>
      </c>
      <c r="C26" s="37">
        <v>4.664</v>
      </c>
      <c r="D26" s="38">
        <v>840</v>
      </c>
      <c r="E26" s="38">
        <v>198</v>
      </c>
      <c r="F26" s="39">
        <f>D26+E26</f>
        <v>1038</v>
      </c>
      <c r="G26" s="79">
        <f>D26/4</f>
        <v>210</v>
      </c>
      <c r="H26" s="37">
        <v>1.833</v>
      </c>
      <c r="I26" s="38">
        <v>836</v>
      </c>
      <c r="J26" s="38">
        <v>197</v>
      </c>
      <c r="K26" s="39">
        <f>I26+J26</f>
        <v>1033</v>
      </c>
      <c r="L26" s="79">
        <f>I26/4</f>
        <v>209</v>
      </c>
      <c r="M26" s="37"/>
      <c r="N26" s="38"/>
      <c r="O26" s="38"/>
      <c r="P26" s="68"/>
      <c r="Q26" s="79"/>
      <c r="T26" s="101"/>
      <c r="U26" s="14"/>
    </row>
    <row r="27" spans="1:21" ht="15">
      <c r="A27" s="24"/>
      <c r="B27" s="1" t="s">
        <v>28</v>
      </c>
      <c r="C27" s="37"/>
      <c r="D27" s="38"/>
      <c r="E27" s="38"/>
      <c r="F27" s="39"/>
      <c r="G27" s="79"/>
      <c r="H27" s="37"/>
      <c r="I27" s="38"/>
      <c r="J27" s="38"/>
      <c r="K27" s="39"/>
      <c r="L27" s="79"/>
      <c r="M27" s="37"/>
      <c r="N27" s="38"/>
      <c r="O27" s="38"/>
      <c r="P27" s="68"/>
      <c r="Q27" s="79"/>
      <c r="T27" s="101"/>
      <c r="U27" s="14"/>
    </row>
    <row r="28" spans="1:21" ht="15">
      <c r="A28" s="24" t="s">
        <v>38</v>
      </c>
      <c r="B28" s="28" t="s">
        <v>5</v>
      </c>
      <c r="C28" s="37">
        <v>7.567</v>
      </c>
      <c r="D28" s="38">
        <v>1362</v>
      </c>
      <c r="E28" s="38">
        <v>321</v>
      </c>
      <c r="F28" s="39">
        <f>D28+E28</f>
        <v>1683</v>
      </c>
      <c r="G28" s="79">
        <f>D28/4</f>
        <v>340.5</v>
      </c>
      <c r="H28" s="37">
        <v>1.8</v>
      </c>
      <c r="I28" s="38">
        <v>821</v>
      </c>
      <c r="J28" s="38">
        <v>194</v>
      </c>
      <c r="K28" s="39">
        <f>I28+J28</f>
        <v>1015</v>
      </c>
      <c r="L28" s="79">
        <f>I28/4</f>
        <v>205.25</v>
      </c>
      <c r="M28" s="37"/>
      <c r="N28" s="38"/>
      <c r="O28" s="38"/>
      <c r="P28" s="68"/>
      <c r="Q28" s="79"/>
      <c r="T28" s="101"/>
      <c r="U28" s="14"/>
    </row>
    <row r="29" spans="1:21" ht="15">
      <c r="A29" s="24"/>
      <c r="B29" s="1" t="s">
        <v>23</v>
      </c>
      <c r="C29" s="37"/>
      <c r="D29" s="38"/>
      <c r="E29" s="38"/>
      <c r="F29" s="39"/>
      <c r="G29" s="79"/>
      <c r="H29" s="37"/>
      <c r="I29" s="38"/>
      <c r="J29" s="38"/>
      <c r="K29" s="39"/>
      <c r="L29" s="79"/>
      <c r="M29" s="37"/>
      <c r="N29" s="38"/>
      <c r="O29" s="38"/>
      <c r="P29" s="68"/>
      <c r="Q29" s="79"/>
      <c r="T29" s="101"/>
      <c r="U29" s="14"/>
    </row>
    <row r="30" spans="1:21" ht="15">
      <c r="A30" s="24" t="s">
        <v>39</v>
      </c>
      <c r="B30" s="28" t="s">
        <v>6</v>
      </c>
      <c r="C30" s="37">
        <v>4.3</v>
      </c>
      <c r="D30" s="38">
        <v>774</v>
      </c>
      <c r="E30" s="38">
        <v>183</v>
      </c>
      <c r="F30" s="39">
        <f>D30+E30</f>
        <v>957</v>
      </c>
      <c r="G30" s="79">
        <f>D30/4</f>
        <v>193.5</v>
      </c>
      <c r="H30" s="37">
        <v>0.7</v>
      </c>
      <c r="I30" s="38">
        <v>319</v>
      </c>
      <c r="J30" s="38">
        <v>75</v>
      </c>
      <c r="K30" s="39">
        <f>I30+J30</f>
        <v>394</v>
      </c>
      <c r="L30" s="79">
        <f>I30/4</f>
        <v>79.75</v>
      </c>
      <c r="M30" s="37"/>
      <c r="N30" s="38"/>
      <c r="O30" s="38"/>
      <c r="P30" s="68"/>
      <c r="Q30" s="79"/>
      <c r="T30" s="101"/>
      <c r="U30" s="14"/>
    </row>
    <row r="31" spans="1:21" ht="15">
      <c r="A31" s="24"/>
      <c r="B31" s="1" t="s">
        <v>29</v>
      </c>
      <c r="C31" s="37"/>
      <c r="D31" s="38"/>
      <c r="E31" s="38"/>
      <c r="F31" s="39"/>
      <c r="G31" s="79"/>
      <c r="H31" s="37"/>
      <c r="I31" s="38"/>
      <c r="J31" s="38"/>
      <c r="K31" s="39"/>
      <c r="L31" s="79"/>
      <c r="M31" s="37"/>
      <c r="N31" s="38"/>
      <c r="O31" s="38"/>
      <c r="P31" s="68"/>
      <c r="Q31" s="79"/>
      <c r="T31" s="14"/>
      <c r="U31" s="14"/>
    </row>
    <row r="32" spans="1:21" ht="15">
      <c r="A32" s="24" t="s">
        <v>40</v>
      </c>
      <c r="B32" s="28" t="s">
        <v>7</v>
      </c>
      <c r="C32" s="37">
        <v>3.8</v>
      </c>
      <c r="D32" s="38">
        <v>684</v>
      </c>
      <c r="E32" s="38">
        <v>161</v>
      </c>
      <c r="F32" s="39">
        <f>D32+E32</f>
        <v>845</v>
      </c>
      <c r="G32" s="79">
        <f>D32/4</f>
        <v>171</v>
      </c>
      <c r="H32" s="37"/>
      <c r="I32" s="38"/>
      <c r="J32" s="38"/>
      <c r="K32" s="39"/>
      <c r="L32" s="79"/>
      <c r="M32" s="37"/>
      <c r="N32" s="38"/>
      <c r="O32" s="38"/>
      <c r="P32" s="68"/>
      <c r="Q32" s="79"/>
      <c r="T32" s="14"/>
      <c r="U32" s="14"/>
    </row>
    <row r="33" spans="1:21" ht="15">
      <c r="A33" s="24"/>
      <c r="B33" s="1" t="s">
        <v>30</v>
      </c>
      <c r="C33" s="37"/>
      <c r="D33" s="38"/>
      <c r="E33" s="38"/>
      <c r="F33" s="39"/>
      <c r="G33" s="79"/>
      <c r="H33" s="37"/>
      <c r="I33" s="38"/>
      <c r="J33" s="38"/>
      <c r="K33" s="39"/>
      <c r="L33" s="97"/>
      <c r="M33" s="37"/>
      <c r="N33" s="38"/>
      <c r="O33" s="38"/>
      <c r="P33" s="68"/>
      <c r="Q33" s="79"/>
      <c r="T33" s="14"/>
      <c r="U33" s="14"/>
    </row>
    <row r="34" spans="1:21" ht="15">
      <c r="A34" s="24" t="s">
        <v>41</v>
      </c>
      <c r="B34" s="28" t="s">
        <v>8</v>
      </c>
      <c r="C34" s="37">
        <v>5.333</v>
      </c>
      <c r="D34" s="38">
        <v>960</v>
      </c>
      <c r="E34" s="38">
        <v>226</v>
      </c>
      <c r="F34" s="39">
        <f>D34+E34</f>
        <v>1186</v>
      </c>
      <c r="G34" s="79">
        <f>D34/4</f>
        <v>240</v>
      </c>
      <c r="H34" s="37"/>
      <c r="I34" s="37"/>
      <c r="J34" s="37"/>
      <c r="K34" s="39"/>
      <c r="L34" s="97"/>
      <c r="M34" s="37"/>
      <c r="N34" s="38"/>
      <c r="O34" s="38"/>
      <c r="P34" s="68"/>
      <c r="Q34" s="79"/>
      <c r="T34" s="14"/>
      <c r="U34" s="14"/>
    </row>
    <row r="35" spans="1:21" ht="15">
      <c r="A35" s="24"/>
      <c r="B35" s="1" t="s">
        <v>31</v>
      </c>
      <c r="C35" s="37"/>
      <c r="D35" s="38"/>
      <c r="E35" s="38"/>
      <c r="F35" s="39"/>
      <c r="G35" s="79"/>
      <c r="H35" s="37"/>
      <c r="I35" s="37"/>
      <c r="J35" s="37"/>
      <c r="K35" s="39"/>
      <c r="L35" s="97"/>
      <c r="M35" s="37"/>
      <c r="N35" s="38"/>
      <c r="O35" s="38"/>
      <c r="P35" s="68"/>
      <c r="Q35" s="79"/>
      <c r="T35" s="14"/>
      <c r="U35" s="14"/>
    </row>
    <row r="36" spans="1:21" ht="15">
      <c r="A36" s="24" t="s">
        <v>42</v>
      </c>
      <c r="B36" s="45" t="s">
        <v>104</v>
      </c>
      <c r="C36" s="37">
        <v>2</v>
      </c>
      <c r="D36" s="38">
        <v>360</v>
      </c>
      <c r="E36" s="38">
        <v>85</v>
      </c>
      <c r="F36" s="39">
        <f>D36+E36</f>
        <v>445</v>
      </c>
      <c r="G36" s="79">
        <f>D36/4</f>
        <v>90</v>
      </c>
      <c r="H36" s="37"/>
      <c r="I36" s="37"/>
      <c r="J36" s="37"/>
      <c r="K36" s="39"/>
      <c r="L36" s="97"/>
      <c r="M36" s="37"/>
      <c r="N36" s="38"/>
      <c r="O36" s="38"/>
      <c r="P36" s="68"/>
      <c r="Q36" s="79"/>
      <c r="T36" s="14"/>
      <c r="U36" s="14"/>
    </row>
    <row r="37" spans="1:21" ht="15">
      <c r="A37" s="24"/>
      <c r="B37" s="1" t="s">
        <v>32</v>
      </c>
      <c r="C37" s="37"/>
      <c r="D37" s="38"/>
      <c r="E37" s="38"/>
      <c r="F37" s="39"/>
      <c r="G37" s="79"/>
      <c r="H37" s="37"/>
      <c r="I37" s="37"/>
      <c r="J37" s="37"/>
      <c r="K37" s="39"/>
      <c r="L37" s="97"/>
      <c r="M37" s="37"/>
      <c r="N37" s="38"/>
      <c r="O37" s="38"/>
      <c r="P37" s="68"/>
      <c r="Q37" s="79"/>
      <c r="T37" s="14"/>
      <c r="U37" s="14"/>
    </row>
    <row r="38" spans="1:21" ht="15">
      <c r="A38" s="24" t="s">
        <v>43</v>
      </c>
      <c r="B38" s="28" t="s">
        <v>9</v>
      </c>
      <c r="C38" s="37">
        <v>3.399</v>
      </c>
      <c r="D38" s="38">
        <v>612</v>
      </c>
      <c r="E38" s="38">
        <v>144</v>
      </c>
      <c r="F38" s="39">
        <f>D38+E38</f>
        <v>756</v>
      </c>
      <c r="G38" s="79">
        <f>D38/4</f>
        <v>153</v>
      </c>
      <c r="H38" s="37"/>
      <c r="I38" s="37"/>
      <c r="J38" s="37"/>
      <c r="K38" s="39"/>
      <c r="L38" s="97"/>
      <c r="M38" s="37"/>
      <c r="N38" s="38"/>
      <c r="O38" s="38"/>
      <c r="P38" s="68"/>
      <c r="Q38" s="79"/>
      <c r="T38" s="14"/>
      <c r="U38" s="14"/>
    </row>
    <row r="39" spans="1:21" ht="15">
      <c r="A39" s="24"/>
      <c r="B39" s="1" t="s">
        <v>33</v>
      </c>
      <c r="C39" s="37"/>
      <c r="D39" s="38"/>
      <c r="E39" s="38"/>
      <c r="F39" s="39"/>
      <c r="G39" s="79"/>
      <c r="H39" s="37"/>
      <c r="I39" s="37"/>
      <c r="J39" s="37"/>
      <c r="K39" s="39"/>
      <c r="L39" s="97"/>
      <c r="M39" s="37"/>
      <c r="N39" s="37"/>
      <c r="O39" s="38"/>
      <c r="P39" s="68"/>
      <c r="Q39" s="79"/>
      <c r="T39" s="14"/>
      <c r="U39" s="14"/>
    </row>
    <row r="40" spans="1:21" ht="15">
      <c r="A40" s="24" t="s">
        <v>44</v>
      </c>
      <c r="B40" s="28" t="s">
        <v>10</v>
      </c>
      <c r="C40" s="37">
        <v>3.267</v>
      </c>
      <c r="D40" s="38">
        <v>588</v>
      </c>
      <c r="E40" s="38">
        <v>139</v>
      </c>
      <c r="F40" s="39">
        <f>D40+E40</f>
        <v>727</v>
      </c>
      <c r="G40" s="79">
        <f>D40/4</f>
        <v>147</v>
      </c>
      <c r="H40" s="37"/>
      <c r="I40" s="37"/>
      <c r="J40" s="37"/>
      <c r="K40" s="39"/>
      <c r="L40" s="97"/>
      <c r="M40" s="37"/>
      <c r="N40" s="37"/>
      <c r="O40" s="38"/>
      <c r="P40" s="68"/>
      <c r="Q40" s="97"/>
      <c r="T40" s="14"/>
      <c r="U40" s="14"/>
    </row>
    <row r="41" spans="1:21" ht="15">
      <c r="A41" s="24"/>
      <c r="B41" s="1" t="s">
        <v>34</v>
      </c>
      <c r="C41" s="37"/>
      <c r="D41" s="38"/>
      <c r="E41" s="38"/>
      <c r="F41" s="39"/>
      <c r="G41" s="79"/>
      <c r="H41" s="37"/>
      <c r="I41" s="37"/>
      <c r="J41" s="37"/>
      <c r="K41" s="39"/>
      <c r="L41" s="97"/>
      <c r="M41" s="37"/>
      <c r="N41" s="37"/>
      <c r="O41" s="38"/>
      <c r="P41" s="68"/>
      <c r="Q41" s="97"/>
      <c r="T41" s="14"/>
      <c r="U41" s="14"/>
    </row>
    <row r="42" spans="1:21" ht="15">
      <c r="A42" s="24" t="s">
        <v>45</v>
      </c>
      <c r="B42" s="28" t="s">
        <v>11</v>
      </c>
      <c r="C42" s="37">
        <v>4.4</v>
      </c>
      <c r="D42" s="38">
        <v>792</v>
      </c>
      <c r="E42" s="38">
        <v>187</v>
      </c>
      <c r="F42" s="39">
        <f>D42+E42</f>
        <v>979</v>
      </c>
      <c r="G42" s="79">
        <f>D42/4</f>
        <v>198</v>
      </c>
      <c r="H42" s="37"/>
      <c r="I42" s="37"/>
      <c r="J42" s="37"/>
      <c r="K42" s="39"/>
      <c r="L42" s="97"/>
      <c r="M42" s="37"/>
      <c r="N42" s="37"/>
      <c r="O42" s="38"/>
      <c r="P42" s="68"/>
      <c r="Q42" s="97"/>
      <c r="R42" s="41" t="s">
        <v>73</v>
      </c>
      <c r="T42" s="14"/>
      <c r="U42" s="14"/>
    </row>
    <row r="43" spans="1:21" s="12" customFormat="1" ht="15">
      <c r="A43" s="25"/>
      <c r="B43" s="91" t="s">
        <v>73</v>
      </c>
      <c r="C43" s="92">
        <f>SUM(C14:C42)</f>
        <v>117.90200000000002</v>
      </c>
      <c r="D43" s="93">
        <f aca="true" t="shared" si="0" ref="D43:Q43">SUM(D14:D42)</f>
        <v>21223</v>
      </c>
      <c r="E43" s="93">
        <f t="shared" si="0"/>
        <v>5005</v>
      </c>
      <c r="F43" s="93">
        <f t="shared" si="0"/>
        <v>26228</v>
      </c>
      <c r="G43" s="79">
        <f>D43/4</f>
        <v>5305.75</v>
      </c>
      <c r="H43" s="92">
        <f t="shared" si="0"/>
        <v>13.316</v>
      </c>
      <c r="I43" s="93">
        <f t="shared" si="0"/>
        <v>6073</v>
      </c>
      <c r="J43" s="93">
        <f t="shared" si="0"/>
        <v>1431</v>
      </c>
      <c r="K43" s="93">
        <f t="shared" si="0"/>
        <v>7504</v>
      </c>
      <c r="L43" s="93">
        <f t="shared" si="0"/>
        <v>1518.25</v>
      </c>
      <c r="M43" s="92">
        <f t="shared" si="0"/>
        <v>3.3000000000000003</v>
      </c>
      <c r="N43" s="93">
        <f t="shared" si="0"/>
        <v>1848</v>
      </c>
      <c r="O43" s="93">
        <f t="shared" si="0"/>
        <v>436</v>
      </c>
      <c r="P43" s="93">
        <f t="shared" si="0"/>
        <v>2284</v>
      </c>
      <c r="Q43" s="93">
        <f t="shared" si="0"/>
        <v>462</v>
      </c>
      <c r="R43" s="93">
        <f>F43+K43+P43</f>
        <v>36016</v>
      </c>
      <c r="S43"/>
      <c r="T43" s="14"/>
      <c r="U43" s="14"/>
    </row>
    <row r="44" spans="1:21" ht="15">
      <c r="A44" s="13"/>
      <c r="B44" s="13"/>
      <c r="N44" s="14"/>
      <c r="O44" s="14"/>
      <c r="P44" s="14"/>
      <c r="Q44" s="108"/>
      <c r="R44" s="109"/>
      <c r="T44" s="14"/>
      <c r="U44" s="14"/>
    </row>
    <row r="45" spans="2:21" ht="15">
      <c r="B45" s="111" t="s">
        <v>106</v>
      </c>
      <c r="C45" s="110"/>
      <c r="D45" s="110"/>
      <c r="E45" s="112"/>
      <c r="F45" s="110">
        <v>26228</v>
      </c>
      <c r="G45" s="110"/>
      <c r="H45" s="110"/>
      <c r="I45" s="110"/>
      <c r="J45" s="110"/>
      <c r="K45" s="110">
        <v>7504</v>
      </c>
      <c r="L45" s="110"/>
      <c r="M45" s="110"/>
      <c r="N45" s="110"/>
      <c r="O45" s="110"/>
      <c r="P45" s="110">
        <v>2284</v>
      </c>
      <c r="Q45" s="113"/>
      <c r="R45" s="114">
        <f>F45+K45+P45</f>
        <v>36016</v>
      </c>
      <c r="T45" s="14"/>
      <c r="U45" s="14"/>
    </row>
    <row r="46" spans="2:20" ht="15">
      <c r="B46" s="103"/>
      <c r="C46" s="98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4"/>
      <c r="T46" s="14"/>
    </row>
    <row r="47" spans="6:20" ht="15"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T47" s="14"/>
    </row>
  </sheetData>
  <sheetProtection/>
  <mergeCells count="3">
    <mergeCell ref="A9:A10"/>
    <mergeCell ref="B9:B10"/>
    <mergeCell ref="M9:Q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5.140625" style="0" customWidth="1"/>
    <col min="2" max="2" width="32.57421875" style="0" customWidth="1"/>
    <col min="3" max="3" width="8.57421875" style="0" customWidth="1"/>
    <col min="4" max="7" width="11.7109375" style="0" customWidth="1"/>
    <col min="9" max="9" width="9.57421875" style="0" bestFit="1" customWidth="1"/>
  </cols>
  <sheetData>
    <row r="1" spans="5:8" ht="15">
      <c r="E1" s="157"/>
      <c r="F1" s="157"/>
      <c r="G1" s="157" t="s">
        <v>149</v>
      </c>
      <c r="H1" s="157"/>
    </row>
    <row r="2" spans="5:8" ht="15">
      <c r="E2" s="157" t="s">
        <v>150</v>
      </c>
      <c r="F2" s="157"/>
      <c r="G2" s="157"/>
      <c r="H2" s="157"/>
    </row>
    <row r="3" spans="5:8" ht="15">
      <c r="E3" s="157" t="s">
        <v>153</v>
      </c>
      <c r="F3" s="157"/>
      <c r="G3" s="157"/>
      <c r="H3" s="157"/>
    </row>
    <row r="5" spans="1:3" s="4" customFormat="1" ht="14.25" customHeight="1">
      <c r="A5" s="15"/>
      <c r="B5" s="3" t="s">
        <v>65</v>
      </c>
      <c r="C5" s="3"/>
    </row>
    <row r="6" spans="1:3" s="4" customFormat="1" ht="14.25" customHeight="1">
      <c r="A6" s="16"/>
      <c r="B6" s="3" t="s">
        <v>47</v>
      </c>
      <c r="C6" s="3"/>
    </row>
    <row r="7" spans="1:3" s="4" customFormat="1" ht="15">
      <c r="A7" s="16"/>
      <c r="B7" s="3" t="s">
        <v>117</v>
      </c>
      <c r="C7" s="3"/>
    </row>
    <row r="8" spans="1:3" ht="15">
      <c r="A8" s="16"/>
      <c r="B8" s="3" t="s">
        <v>119</v>
      </c>
      <c r="C8" s="16"/>
    </row>
    <row r="9" spans="1:7" ht="46.5" customHeight="1">
      <c r="A9" s="17" t="s">
        <v>19</v>
      </c>
      <c r="B9" s="17" t="s">
        <v>18</v>
      </c>
      <c r="C9" s="44" t="s">
        <v>98</v>
      </c>
      <c r="D9" s="17" t="s">
        <v>77</v>
      </c>
      <c r="E9" s="17" t="s">
        <v>75</v>
      </c>
      <c r="F9" s="21" t="s">
        <v>116</v>
      </c>
      <c r="G9" s="85" t="s">
        <v>76</v>
      </c>
    </row>
    <row r="10" spans="1:7" ht="13.5" customHeight="1">
      <c r="A10" s="105">
        <v>1</v>
      </c>
      <c r="B10" s="105">
        <v>2</v>
      </c>
      <c r="C10" s="105">
        <v>3</v>
      </c>
      <c r="D10" s="105">
        <v>4</v>
      </c>
      <c r="E10" s="105">
        <v>5</v>
      </c>
      <c r="F10" s="106">
        <v>6</v>
      </c>
      <c r="G10" s="107">
        <v>7</v>
      </c>
    </row>
    <row r="11" spans="1:7" ht="15">
      <c r="A11" s="18"/>
      <c r="B11" s="1" t="s">
        <v>20</v>
      </c>
      <c r="C11" s="1"/>
      <c r="D11" s="1"/>
      <c r="E11" s="18"/>
      <c r="F11" s="1"/>
      <c r="G11" s="86"/>
    </row>
    <row r="12" spans="1:10" ht="15">
      <c r="A12" s="22" t="s">
        <v>12</v>
      </c>
      <c r="B12" s="18" t="s">
        <v>0</v>
      </c>
      <c r="C12" s="18">
        <v>30</v>
      </c>
      <c r="D12" s="18">
        <v>2720</v>
      </c>
      <c r="E12" s="19">
        <v>642</v>
      </c>
      <c r="F12" s="9">
        <f>D12+E12</f>
        <v>3362</v>
      </c>
      <c r="G12" s="87">
        <f>F12/4/1.239</f>
        <v>678.369652945924</v>
      </c>
      <c r="I12" s="14"/>
      <c r="J12" s="14"/>
    </row>
    <row r="13" spans="1:10" ht="15">
      <c r="A13" s="22" t="s">
        <v>13</v>
      </c>
      <c r="B13" s="45" t="s">
        <v>109</v>
      </c>
      <c r="C13" s="18">
        <v>57</v>
      </c>
      <c r="D13" s="18">
        <v>5168</v>
      </c>
      <c r="E13" s="19">
        <v>1219</v>
      </c>
      <c r="F13" s="9">
        <f>D13+E13</f>
        <v>6387</v>
      </c>
      <c r="G13" s="87">
        <f aca="true" t="shared" si="0" ref="G13:G42">F13/4/1.239</f>
        <v>1288.7409200968523</v>
      </c>
      <c r="I13" s="14"/>
      <c r="J13" s="14"/>
    </row>
    <row r="14" spans="1:10" ht="30">
      <c r="A14" s="48" t="s">
        <v>14</v>
      </c>
      <c r="B14" s="20" t="s">
        <v>21</v>
      </c>
      <c r="C14" s="20">
        <v>2</v>
      </c>
      <c r="D14" s="18">
        <v>184</v>
      </c>
      <c r="E14" s="19">
        <v>43</v>
      </c>
      <c r="F14" s="9">
        <f>D14+E14</f>
        <v>227</v>
      </c>
      <c r="G14" s="87">
        <f t="shared" si="0"/>
        <v>45.80306698950766</v>
      </c>
      <c r="I14" s="14"/>
      <c r="J14" s="14"/>
    </row>
    <row r="15" spans="1:11" ht="15">
      <c r="A15" s="48" t="s">
        <v>15</v>
      </c>
      <c r="B15" s="20" t="s">
        <v>48</v>
      </c>
      <c r="C15" s="20">
        <v>144</v>
      </c>
      <c r="D15" s="20">
        <v>13083</v>
      </c>
      <c r="E15" s="19">
        <v>3087</v>
      </c>
      <c r="F15" s="9">
        <f>D15+E15</f>
        <v>16170</v>
      </c>
      <c r="G15" s="87">
        <f t="shared" si="0"/>
        <v>3262.7118644067796</v>
      </c>
      <c r="I15" s="14"/>
      <c r="J15" s="14"/>
      <c r="K15" s="14"/>
    </row>
    <row r="16" spans="1:10" ht="15">
      <c r="A16" s="22"/>
      <c r="B16" s="1" t="s">
        <v>22</v>
      </c>
      <c r="C16" s="1"/>
      <c r="D16" s="1"/>
      <c r="E16" s="19"/>
      <c r="F16" s="9"/>
      <c r="G16" s="87"/>
      <c r="I16" s="14"/>
      <c r="J16" s="14"/>
    </row>
    <row r="17" spans="1:10" ht="15">
      <c r="A17" s="48" t="s">
        <v>16</v>
      </c>
      <c r="B17" s="18" t="s">
        <v>61</v>
      </c>
      <c r="C17" s="18">
        <v>24</v>
      </c>
      <c r="D17" s="18">
        <v>2176</v>
      </c>
      <c r="E17" s="19">
        <v>513</v>
      </c>
      <c r="F17" s="9">
        <f>D17+E17</f>
        <v>2689</v>
      </c>
      <c r="G17" s="87">
        <f t="shared" si="0"/>
        <v>542.5746569814366</v>
      </c>
      <c r="I17" s="14"/>
      <c r="J17" s="14"/>
    </row>
    <row r="18" spans="1:10" ht="30" hidden="1">
      <c r="A18" s="48" t="s">
        <v>39</v>
      </c>
      <c r="B18" s="47" t="s">
        <v>59</v>
      </c>
      <c r="C18" s="47"/>
      <c r="D18" s="18"/>
      <c r="E18" s="19"/>
      <c r="F18" s="9">
        <f>D18+E18</f>
        <v>0</v>
      </c>
      <c r="G18" s="87">
        <f t="shared" si="0"/>
        <v>0</v>
      </c>
      <c r="I18" s="14"/>
      <c r="J18" s="14"/>
    </row>
    <row r="19" spans="1:10" ht="15">
      <c r="A19" s="22"/>
      <c r="B19" s="1" t="s">
        <v>24</v>
      </c>
      <c r="C19" s="1"/>
      <c r="D19" s="1"/>
      <c r="E19" s="19"/>
      <c r="F19" s="9"/>
      <c r="G19" s="87"/>
      <c r="I19" s="14"/>
      <c r="J19" s="14"/>
    </row>
    <row r="20" spans="1:11" ht="15">
      <c r="A20" s="48" t="s">
        <v>35</v>
      </c>
      <c r="B20" s="18" t="s">
        <v>1</v>
      </c>
      <c r="C20" s="18">
        <v>23</v>
      </c>
      <c r="D20" s="18">
        <v>2088</v>
      </c>
      <c r="E20" s="19">
        <v>493</v>
      </c>
      <c r="F20" s="9">
        <f>D20+E20</f>
        <v>2581</v>
      </c>
      <c r="G20" s="87">
        <f t="shared" si="0"/>
        <v>520.7828894269571</v>
      </c>
      <c r="I20" s="14"/>
      <c r="J20" s="14"/>
      <c r="K20" s="14"/>
    </row>
    <row r="21" spans="1:10" ht="15">
      <c r="A21" s="22"/>
      <c r="B21" s="1" t="s">
        <v>25</v>
      </c>
      <c r="C21" s="1"/>
      <c r="D21" s="1"/>
      <c r="E21" s="19"/>
      <c r="F21" s="9"/>
      <c r="G21" s="87"/>
      <c r="I21" s="14"/>
      <c r="J21" s="14"/>
    </row>
    <row r="22" spans="1:10" ht="15">
      <c r="A22" s="48" t="s">
        <v>36</v>
      </c>
      <c r="B22" s="18" t="s">
        <v>2</v>
      </c>
      <c r="C22" s="18">
        <v>21</v>
      </c>
      <c r="D22" s="18">
        <v>1904</v>
      </c>
      <c r="E22" s="19">
        <v>449</v>
      </c>
      <c r="F22" s="9">
        <f>D22+E22</f>
        <v>2353</v>
      </c>
      <c r="G22" s="87">
        <f t="shared" si="0"/>
        <v>474.7780468119451</v>
      </c>
      <c r="I22" s="14"/>
      <c r="J22" s="14"/>
    </row>
    <row r="23" spans="1:10" ht="15">
      <c r="A23" s="22"/>
      <c r="B23" s="1" t="s">
        <v>26</v>
      </c>
      <c r="C23" s="1"/>
      <c r="D23" s="1"/>
      <c r="E23" s="19"/>
      <c r="F23" s="9"/>
      <c r="G23" s="87"/>
      <c r="I23" s="14"/>
      <c r="J23" s="14"/>
    </row>
    <row r="24" spans="1:10" ht="15">
      <c r="A24" s="48" t="s">
        <v>37</v>
      </c>
      <c r="B24" s="18" t="s">
        <v>3</v>
      </c>
      <c r="C24" s="18">
        <v>17</v>
      </c>
      <c r="D24" s="18">
        <v>1544</v>
      </c>
      <c r="E24" s="19">
        <v>364</v>
      </c>
      <c r="F24" s="9">
        <f>D24+E24</f>
        <v>1908</v>
      </c>
      <c r="G24" s="87">
        <f t="shared" si="0"/>
        <v>384.9878934624697</v>
      </c>
      <c r="I24" s="14"/>
      <c r="J24" s="14"/>
    </row>
    <row r="25" spans="1:10" ht="15">
      <c r="A25" s="22"/>
      <c r="B25" s="1" t="s">
        <v>27</v>
      </c>
      <c r="C25" s="1"/>
      <c r="D25" s="1"/>
      <c r="E25" s="19"/>
      <c r="F25" s="9"/>
      <c r="G25" s="87"/>
      <c r="I25" s="14"/>
      <c r="J25" s="14"/>
    </row>
    <row r="26" spans="1:10" ht="15">
      <c r="A26" s="48" t="s">
        <v>38</v>
      </c>
      <c r="B26" s="18" t="s">
        <v>4</v>
      </c>
      <c r="C26" s="18">
        <v>11</v>
      </c>
      <c r="D26" s="18">
        <v>1000</v>
      </c>
      <c r="E26" s="19">
        <v>236</v>
      </c>
      <c r="F26" s="9">
        <f>D26+E26</f>
        <v>1236</v>
      </c>
      <c r="G26" s="87">
        <f t="shared" si="0"/>
        <v>249.39467312348665</v>
      </c>
      <c r="I26" s="14"/>
      <c r="J26" s="14"/>
    </row>
    <row r="27" spans="1:10" ht="15">
      <c r="A27" s="22"/>
      <c r="B27" s="1" t="s">
        <v>28</v>
      </c>
      <c r="C27" s="1"/>
      <c r="D27" s="1"/>
      <c r="E27" s="19"/>
      <c r="F27" s="9"/>
      <c r="G27" s="87"/>
      <c r="I27" s="14"/>
      <c r="J27" s="14"/>
    </row>
    <row r="28" spans="1:10" ht="15">
      <c r="A28" s="48" t="s">
        <v>39</v>
      </c>
      <c r="B28" s="18" t="s">
        <v>5</v>
      </c>
      <c r="C28" s="18">
        <v>13</v>
      </c>
      <c r="D28" s="18">
        <v>1180</v>
      </c>
      <c r="E28" s="19">
        <v>278</v>
      </c>
      <c r="F28" s="9">
        <f>D28+E28</f>
        <v>1458</v>
      </c>
      <c r="G28" s="87">
        <f t="shared" si="0"/>
        <v>294.18886198547216</v>
      </c>
      <c r="I28" s="14"/>
      <c r="J28" s="14"/>
    </row>
    <row r="29" spans="1:10" ht="15">
      <c r="A29" s="22"/>
      <c r="B29" s="1" t="s">
        <v>23</v>
      </c>
      <c r="C29" s="1"/>
      <c r="D29" s="1"/>
      <c r="E29" s="19"/>
      <c r="F29" s="9"/>
      <c r="G29" s="87"/>
      <c r="I29" s="14"/>
      <c r="J29" s="14"/>
    </row>
    <row r="30" spans="1:10" ht="15">
      <c r="A30" s="48" t="s">
        <v>40</v>
      </c>
      <c r="B30" s="18" t="s">
        <v>6</v>
      </c>
      <c r="C30" s="18">
        <v>15</v>
      </c>
      <c r="D30" s="18">
        <v>1360</v>
      </c>
      <c r="E30" s="19">
        <v>321</v>
      </c>
      <c r="F30" s="9">
        <f>D30+E30</f>
        <v>1681</v>
      </c>
      <c r="G30" s="87">
        <f t="shared" si="0"/>
        <v>339.184826472962</v>
      </c>
      <c r="I30" s="14"/>
      <c r="J30" s="14"/>
    </row>
    <row r="31" spans="1:10" ht="15">
      <c r="A31" s="22"/>
      <c r="B31" s="1" t="s">
        <v>29</v>
      </c>
      <c r="C31" s="1"/>
      <c r="D31" s="1"/>
      <c r="E31" s="19"/>
      <c r="F31" s="9"/>
      <c r="G31" s="87"/>
      <c r="I31" s="14"/>
      <c r="J31" s="14"/>
    </row>
    <row r="32" spans="1:10" ht="15">
      <c r="A32" s="48" t="s">
        <v>41</v>
      </c>
      <c r="B32" s="18" t="s">
        <v>7</v>
      </c>
      <c r="C32" s="18">
        <v>12</v>
      </c>
      <c r="D32" s="18">
        <v>1088</v>
      </c>
      <c r="E32" s="19">
        <v>257</v>
      </c>
      <c r="F32" s="9">
        <f>D32+E32</f>
        <v>1345</v>
      </c>
      <c r="G32" s="87">
        <f t="shared" si="0"/>
        <v>271.38821630347053</v>
      </c>
      <c r="I32" s="14"/>
      <c r="J32" s="14"/>
    </row>
    <row r="33" spans="1:10" ht="15">
      <c r="A33" s="22"/>
      <c r="B33" s="1" t="s">
        <v>30</v>
      </c>
      <c r="C33" s="1"/>
      <c r="D33" s="1"/>
      <c r="E33" s="19"/>
      <c r="F33" s="9"/>
      <c r="G33" s="87"/>
      <c r="I33" s="14"/>
      <c r="J33" s="14"/>
    </row>
    <row r="34" spans="1:10" ht="15">
      <c r="A34" s="48" t="s">
        <v>42</v>
      </c>
      <c r="B34" s="18" t="s">
        <v>8</v>
      </c>
      <c r="C34" s="18">
        <v>20</v>
      </c>
      <c r="D34" s="18">
        <v>1816</v>
      </c>
      <c r="E34" s="19">
        <v>428</v>
      </c>
      <c r="F34" s="9">
        <f>D34+E34</f>
        <v>2244</v>
      </c>
      <c r="G34" s="87">
        <f t="shared" si="0"/>
        <v>452.78450363196123</v>
      </c>
      <c r="I34" s="14"/>
      <c r="J34" s="14"/>
    </row>
    <row r="35" spans="1:10" ht="15">
      <c r="A35" s="22"/>
      <c r="B35" s="1" t="s">
        <v>31</v>
      </c>
      <c r="C35" s="1"/>
      <c r="D35" s="1"/>
      <c r="E35" s="19"/>
      <c r="F35" s="9"/>
      <c r="G35" s="87"/>
      <c r="I35" s="14"/>
      <c r="J35" s="14"/>
    </row>
    <row r="36" spans="1:10" ht="15">
      <c r="A36" s="48" t="s">
        <v>43</v>
      </c>
      <c r="B36" s="45" t="s">
        <v>104</v>
      </c>
      <c r="C36" s="18">
        <v>9</v>
      </c>
      <c r="D36" s="18">
        <v>816</v>
      </c>
      <c r="E36" s="19">
        <v>192</v>
      </c>
      <c r="F36" s="9">
        <f>D36+E36</f>
        <v>1008</v>
      </c>
      <c r="G36" s="87">
        <f t="shared" si="0"/>
        <v>203.38983050847455</v>
      </c>
      <c r="I36" s="14"/>
      <c r="J36" s="14"/>
    </row>
    <row r="37" spans="1:10" ht="15">
      <c r="A37" s="22"/>
      <c r="B37" s="1" t="s">
        <v>32</v>
      </c>
      <c r="C37" s="1"/>
      <c r="D37" s="1"/>
      <c r="E37" s="19"/>
      <c r="F37" s="9"/>
      <c r="G37" s="87"/>
      <c r="I37" s="14"/>
      <c r="J37" s="14"/>
    </row>
    <row r="38" spans="1:10" ht="15">
      <c r="A38" s="48" t="s">
        <v>44</v>
      </c>
      <c r="B38" s="18" t="s">
        <v>9</v>
      </c>
      <c r="C38" s="18">
        <v>5</v>
      </c>
      <c r="D38" s="18">
        <v>456</v>
      </c>
      <c r="E38" s="19">
        <v>108</v>
      </c>
      <c r="F38" s="9">
        <f>D38+E38</f>
        <v>564</v>
      </c>
      <c r="G38" s="87">
        <f t="shared" si="0"/>
        <v>113.80145278450362</v>
      </c>
      <c r="I38" s="14"/>
      <c r="J38" s="14"/>
    </row>
    <row r="39" spans="1:10" ht="15">
      <c r="A39" s="22"/>
      <c r="B39" s="1" t="s">
        <v>33</v>
      </c>
      <c r="C39" s="1"/>
      <c r="D39" s="1"/>
      <c r="E39" s="19"/>
      <c r="F39" s="9"/>
      <c r="G39" s="87"/>
      <c r="I39" s="14"/>
      <c r="J39" s="14"/>
    </row>
    <row r="40" spans="1:10" ht="15">
      <c r="A40" s="48" t="s">
        <v>45</v>
      </c>
      <c r="B40" s="18" t="s">
        <v>10</v>
      </c>
      <c r="C40" s="18">
        <v>18</v>
      </c>
      <c r="D40" s="18">
        <v>1632</v>
      </c>
      <c r="E40" s="19">
        <v>385</v>
      </c>
      <c r="F40" s="9">
        <f>D40+E40</f>
        <v>2017</v>
      </c>
      <c r="G40" s="87">
        <f t="shared" si="0"/>
        <v>406.98143664245356</v>
      </c>
      <c r="I40" s="14"/>
      <c r="J40" s="14"/>
    </row>
    <row r="41" spans="1:10" ht="15">
      <c r="A41" s="22"/>
      <c r="B41" s="1" t="s">
        <v>34</v>
      </c>
      <c r="C41" s="1"/>
      <c r="D41" s="1"/>
      <c r="E41" s="19"/>
      <c r="F41" s="9"/>
      <c r="G41" s="87"/>
      <c r="I41" s="14"/>
      <c r="J41" s="14"/>
    </row>
    <row r="42" spans="1:10" ht="15">
      <c r="A42" s="48" t="s">
        <v>46</v>
      </c>
      <c r="B42" s="18" t="s">
        <v>11</v>
      </c>
      <c r="C42" s="18">
        <v>13</v>
      </c>
      <c r="D42" s="18">
        <v>1180</v>
      </c>
      <c r="E42" s="19">
        <v>278</v>
      </c>
      <c r="F42" s="9">
        <f>D42+E42</f>
        <v>1458</v>
      </c>
      <c r="G42" s="87">
        <f t="shared" si="0"/>
        <v>294.18886198547216</v>
      </c>
      <c r="I42" s="14"/>
      <c r="J42" s="14"/>
    </row>
    <row r="43" spans="1:10" s="3" customFormat="1" ht="15">
      <c r="A43" s="91"/>
      <c r="B43" s="91" t="s">
        <v>17</v>
      </c>
      <c r="C43" s="91">
        <f>SUM(C12:C42)</f>
        <v>434</v>
      </c>
      <c r="D43" s="91">
        <f>SUM(D12:D42)</f>
        <v>39395</v>
      </c>
      <c r="E43" s="91">
        <f>SUM(E12:E42)</f>
        <v>9293</v>
      </c>
      <c r="F43" s="91">
        <f>SUM(F12:F42)</f>
        <v>48688</v>
      </c>
      <c r="G43" s="118"/>
      <c r="I43" s="14"/>
      <c r="J43" s="14"/>
    </row>
    <row r="44" spans="1:10" ht="15" hidden="1">
      <c r="A44" s="2"/>
      <c r="B44" s="7" t="s">
        <v>60</v>
      </c>
      <c r="C44" s="8"/>
      <c r="E44" s="19">
        <f>F44-D44</f>
        <v>0</v>
      </c>
      <c r="I44" s="14"/>
      <c r="J44" s="14"/>
    </row>
    <row r="45" spans="1:10" ht="15">
      <c r="A45" s="2"/>
      <c r="B45" s="5"/>
      <c r="C45" s="5"/>
      <c r="E45" s="84"/>
      <c r="I45" s="14"/>
      <c r="J45" s="14"/>
    </row>
    <row r="46" spans="2:6" ht="15">
      <c r="B46" s="147" t="s">
        <v>134</v>
      </c>
      <c r="C46" s="98"/>
      <c r="D46" s="98"/>
      <c r="E46" s="8"/>
      <c r="F46" s="99"/>
    </row>
    <row r="47" spans="1:7" ht="15">
      <c r="A47" s="41"/>
      <c r="B47" s="100" t="s">
        <v>20</v>
      </c>
      <c r="C47" s="80"/>
      <c r="D47" s="80"/>
      <c r="E47" s="80"/>
      <c r="F47" s="80"/>
      <c r="G47" s="41"/>
    </row>
    <row r="48" spans="1:7" ht="15">
      <c r="A48" s="41" t="s">
        <v>135</v>
      </c>
      <c r="B48" s="41" t="s">
        <v>66</v>
      </c>
      <c r="C48" s="41">
        <v>3</v>
      </c>
      <c r="D48" s="41">
        <v>272</v>
      </c>
      <c r="E48" s="41">
        <v>64</v>
      </c>
      <c r="F48" s="1">
        <f>D48+E48</f>
        <v>336</v>
      </c>
      <c r="G48" s="50">
        <f>F48/4/1.2359</f>
        <v>67.96666396957683</v>
      </c>
    </row>
    <row r="49" spans="1:7" ht="15">
      <c r="A49" s="41" t="s">
        <v>136</v>
      </c>
      <c r="B49" s="41" t="s">
        <v>50</v>
      </c>
      <c r="C49" s="41">
        <v>6</v>
      </c>
      <c r="D49" s="41">
        <v>544</v>
      </c>
      <c r="E49" s="41">
        <v>128</v>
      </c>
      <c r="F49" s="1">
        <f>D49+E49</f>
        <v>672</v>
      </c>
      <c r="G49" s="50">
        <f aca="true" t="shared" si="1" ref="G49:G54">F49/4/1.2359</f>
        <v>135.93332793915366</v>
      </c>
    </row>
    <row r="50" spans="1:7" ht="15">
      <c r="A50" s="41" t="s">
        <v>137</v>
      </c>
      <c r="B50" s="41" t="s">
        <v>51</v>
      </c>
      <c r="C50" s="41">
        <v>5</v>
      </c>
      <c r="D50" s="41">
        <v>456</v>
      </c>
      <c r="E50" s="41">
        <v>108</v>
      </c>
      <c r="F50" s="1">
        <f>D50+E50</f>
        <v>564</v>
      </c>
      <c r="G50" s="50">
        <f t="shared" si="1"/>
        <v>114.08690023464682</v>
      </c>
    </row>
    <row r="51" spans="1:7" ht="15">
      <c r="A51" s="41"/>
      <c r="B51" s="1" t="s">
        <v>22</v>
      </c>
      <c r="C51" s="41"/>
      <c r="D51" s="41"/>
      <c r="E51" s="41"/>
      <c r="F51" s="1"/>
      <c r="G51" s="50"/>
    </row>
    <row r="52" spans="1:7" ht="15">
      <c r="A52" s="41" t="s">
        <v>138</v>
      </c>
      <c r="B52" s="41" t="s">
        <v>59</v>
      </c>
      <c r="C52" s="41">
        <v>2</v>
      </c>
      <c r="D52" s="41">
        <v>184</v>
      </c>
      <c r="E52" s="41">
        <v>43</v>
      </c>
      <c r="F52" s="1">
        <f>D52+E52</f>
        <v>227</v>
      </c>
      <c r="G52" s="50">
        <f t="shared" si="1"/>
        <v>45.9179545270653</v>
      </c>
    </row>
    <row r="53" spans="1:7" ht="15">
      <c r="A53" s="41"/>
      <c r="B53" s="41" t="s">
        <v>33</v>
      </c>
      <c r="C53" s="41"/>
      <c r="D53" s="41"/>
      <c r="E53" s="41"/>
      <c r="F53" s="1"/>
      <c r="G53" s="50"/>
    </row>
    <row r="54" spans="1:7" ht="15">
      <c r="A54" s="41" t="s">
        <v>139</v>
      </c>
      <c r="B54" s="41" t="s">
        <v>58</v>
      </c>
      <c r="C54" s="41">
        <v>4</v>
      </c>
      <c r="D54" s="41">
        <v>360</v>
      </c>
      <c r="E54" s="41">
        <v>85</v>
      </c>
      <c r="F54" s="1">
        <f>D54+E54</f>
        <v>445</v>
      </c>
      <c r="G54" s="50">
        <f t="shared" si="1"/>
        <v>90.01537341208835</v>
      </c>
    </row>
    <row r="55" spans="1:7" ht="15">
      <c r="A55" s="41"/>
      <c r="B55" s="1" t="s">
        <v>17</v>
      </c>
      <c r="C55" s="1">
        <f>SUM(C48:C54)</f>
        <v>20</v>
      </c>
      <c r="D55" s="1">
        <f>SUM(D48:D54)</f>
        <v>1816</v>
      </c>
      <c r="E55" s="1">
        <f>SUM(E48:E54)</f>
        <v>428</v>
      </c>
      <c r="F55" s="1">
        <f>SUM(F48:F54)</f>
        <v>2244</v>
      </c>
      <c r="G55" s="150"/>
    </row>
    <row r="56" spans="2:7" ht="15">
      <c r="B56" s="151" t="s">
        <v>143</v>
      </c>
      <c r="C56" s="151"/>
      <c r="D56" s="151"/>
      <c r="E56" s="151"/>
      <c r="F56" s="155">
        <v>6236</v>
      </c>
      <c r="G56" s="148"/>
    </row>
    <row r="57" spans="2:7" ht="15">
      <c r="B57" s="1" t="s">
        <v>148</v>
      </c>
      <c r="C57" s="1">
        <f>C43+C55</f>
        <v>454</v>
      </c>
      <c r="D57" s="1">
        <f>D43+D55</f>
        <v>41211</v>
      </c>
      <c r="E57" s="1">
        <f>E43+E55</f>
        <v>9721</v>
      </c>
      <c r="F57" s="1">
        <f>F43+F55+F56</f>
        <v>57168</v>
      </c>
      <c r="G57" s="148"/>
    </row>
    <row r="59" spans="2:7" ht="15">
      <c r="B59" s="149" t="s">
        <v>141</v>
      </c>
      <c r="C59" s="148"/>
      <c r="D59" s="148"/>
      <c r="E59" s="148"/>
      <c r="F59" s="148">
        <v>57168</v>
      </c>
      <c r="G59" s="14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PageLayoutView="0" workbookViewId="0" topLeftCell="A1">
      <selection activeCell="K1" sqref="K1:O3"/>
    </sheetView>
  </sheetViews>
  <sheetFormatPr defaultColWidth="9.140625" defaultRowHeight="15"/>
  <cols>
    <col min="1" max="1" width="3.7109375" style="0" customWidth="1"/>
    <col min="2" max="2" width="32.57421875" style="0" customWidth="1"/>
    <col min="3" max="3" width="9.57421875" style="0" customWidth="1"/>
    <col min="4" max="4" width="11.8515625" style="0" customWidth="1"/>
    <col min="5" max="5" width="10.7109375" style="0" customWidth="1"/>
    <col min="6" max="6" width="11.8515625" style="0" customWidth="1"/>
    <col min="7" max="7" width="10.7109375" style="0" customWidth="1"/>
    <col min="8" max="12" width="9.421875" style="0" customWidth="1"/>
    <col min="13" max="18" width="9.00390625" style="0" customWidth="1"/>
  </cols>
  <sheetData>
    <row r="1" spans="11:14" ht="15">
      <c r="K1" s="157"/>
      <c r="L1" s="157"/>
      <c r="M1" s="157" t="s">
        <v>149</v>
      </c>
      <c r="N1" s="157"/>
    </row>
    <row r="2" spans="11:14" ht="15">
      <c r="K2" s="157" t="s">
        <v>150</v>
      </c>
      <c r="L2" s="157"/>
      <c r="M2" s="157"/>
      <c r="N2" s="157"/>
    </row>
    <row r="3" spans="1:14" ht="15">
      <c r="A3" s="59"/>
      <c r="B3" s="59" t="s">
        <v>127</v>
      </c>
      <c r="K3" s="157" t="s">
        <v>153</v>
      </c>
      <c r="L3" s="157"/>
      <c r="M3" s="157"/>
      <c r="N3" s="157"/>
    </row>
    <row r="4" spans="1:2" ht="15">
      <c r="A4" s="59"/>
      <c r="B4" s="59" t="s">
        <v>128</v>
      </c>
    </row>
    <row r="5" spans="1:2" ht="15">
      <c r="A5" s="59"/>
      <c r="B5" s="4" t="s">
        <v>117</v>
      </c>
    </row>
    <row r="6" spans="1:2" ht="15">
      <c r="A6" s="4"/>
      <c r="B6" s="4" t="s">
        <v>119</v>
      </c>
    </row>
    <row r="7" spans="1:17" ht="15">
      <c r="A7" s="198" t="s">
        <v>49</v>
      </c>
      <c r="B7" s="200" t="s">
        <v>18</v>
      </c>
      <c r="C7" s="46" t="s">
        <v>129</v>
      </c>
      <c r="D7" s="142"/>
      <c r="E7" s="142"/>
      <c r="F7" s="142"/>
      <c r="G7" s="143"/>
      <c r="H7" s="46" t="s">
        <v>130</v>
      </c>
      <c r="I7" s="142"/>
      <c r="J7" s="142"/>
      <c r="K7" s="142"/>
      <c r="L7" s="143"/>
      <c r="M7" s="46" t="s">
        <v>131</v>
      </c>
      <c r="N7" s="142"/>
      <c r="O7" s="142"/>
      <c r="P7" s="142"/>
      <c r="Q7" s="143"/>
    </row>
    <row r="8" spans="1:17" ht="63" customHeight="1">
      <c r="A8" s="199"/>
      <c r="B8" s="201"/>
      <c r="C8" s="26" t="s">
        <v>70</v>
      </c>
      <c r="D8" s="44" t="s">
        <v>105</v>
      </c>
      <c r="E8" s="26" t="s">
        <v>85</v>
      </c>
      <c r="F8" s="21" t="s">
        <v>112</v>
      </c>
      <c r="G8" s="76" t="s">
        <v>86</v>
      </c>
      <c r="H8" s="26" t="s">
        <v>71</v>
      </c>
      <c r="I8" s="44" t="s">
        <v>77</v>
      </c>
      <c r="J8" s="26" t="s">
        <v>75</v>
      </c>
      <c r="K8" s="21" t="s">
        <v>114</v>
      </c>
      <c r="L8" s="76" t="s">
        <v>86</v>
      </c>
      <c r="M8" s="26" t="s">
        <v>72</v>
      </c>
      <c r="N8" s="82" t="s">
        <v>77</v>
      </c>
      <c r="O8" s="26" t="s">
        <v>75</v>
      </c>
      <c r="P8" s="21" t="s">
        <v>114</v>
      </c>
      <c r="Q8" s="76" t="s">
        <v>86</v>
      </c>
    </row>
    <row r="9" spans="1:17" s="10" customFormat="1" ht="12.75" customHeigh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104">
        <v>6</v>
      </c>
      <c r="G9" s="77">
        <v>7</v>
      </c>
      <c r="H9" s="54">
        <v>8</v>
      </c>
      <c r="I9" s="54">
        <v>9</v>
      </c>
      <c r="J9" s="54">
        <v>10</v>
      </c>
      <c r="K9" s="54">
        <v>11</v>
      </c>
      <c r="L9" s="77">
        <v>12</v>
      </c>
      <c r="M9" s="54">
        <v>13</v>
      </c>
      <c r="N9" s="54">
        <v>14</v>
      </c>
      <c r="O9" s="54">
        <v>15</v>
      </c>
      <c r="P9" s="54">
        <v>16</v>
      </c>
      <c r="Q9" s="77">
        <v>17</v>
      </c>
    </row>
    <row r="10" spans="1:17" s="11" customFormat="1" ht="15">
      <c r="A10" s="35"/>
      <c r="B10" s="35"/>
      <c r="C10" s="36"/>
      <c r="D10" s="36"/>
      <c r="E10" s="36"/>
      <c r="F10" s="36"/>
      <c r="G10" s="78"/>
      <c r="H10" s="36"/>
      <c r="I10" s="36"/>
      <c r="J10" s="36"/>
      <c r="K10" s="36"/>
      <c r="L10" s="78"/>
      <c r="M10" s="36"/>
      <c r="N10" s="36"/>
      <c r="O10" s="36"/>
      <c r="P10" s="36"/>
      <c r="Q10" s="78"/>
    </row>
    <row r="11" spans="1:17" s="11" customFormat="1" ht="15">
      <c r="A11" s="35"/>
      <c r="B11" s="1" t="s">
        <v>20</v>
      </c>
      <c r="C11" s="36"/>
      <c r="D11" s="36"/>
      <c r="E11" s="36"/>
      <c r="F11" s="36"/>
      <c r="G11" s="78"/>
      <c r="H11" s="36"/>
      <c r="I11" s="36"/>
      <c r="J11" s="36"/>
      <c r="K11" s="36"/>
      <c r="L11" s="78"/>
      <c r="M11" s="36"/>
      <c r="N11" s="36"/>
      <c r="O11" s="36"/>
      <c r="P11" s="96"/>
      <c r="Q11" s="78"/>
    </row>
    <row r="12" spans="1:19" ht="15">
      <c r="A12" s="40" t="s">
        <v>12</v>
      </c>
      <c r="B12" s="28" t="s">
        <v>0</v>
      </c>
      <c r="C12" s="37">
        <v>0.4</v>
      </c>
      <c r="D12" s="38">
        <v>72</v>
      </c>
      <c r="E12" s="38">
        <v>17</v>
      </c>
      <c r="F12" s="39">
        <f aca="true" t="shared" si="0" ref="F12:F39">D12+E12</f>
        <v>89</v>
      </c>
      <c r="G12" s="79">
        <f>F12/4/1.2359</f>
        <v>18.003074682417672</v>
      </c>
      <c r="H12" s="37">
        <v>0.14</v>
      </c>
      <c r="I12" s="127">
        <v>64</v>
      </c>
      <c r="J12" s="38">
        <v>15</v>
      </c>
      <c r="K12" s="39">
        <f>I12+J12</f>
        <v>79</v>
      </c>
      <c r="L12" s="79">
        <f>K12/4/1.2359</f>
        <v>15.980257302370742</v>
      </c>
      <c r="M12" s="37">
        <v>0.14</v>
      </c>
      <c r="N12" s="38">
        <v>78</v>
      </c>
      <c r="O12" s="38">
        <v>18</v>
      </c>
      <c r="P12" s="39">
        <f>N12+O12</f>
        <v>96</v>
      </c>
      <c r="Q12" s="79">
        <f>P12/4/1.2359</f>
        <v>19.41904684845052</v>
      </c>
      <c r="S12" s="144"/>
    </row>
    <row r="13" spans="1:19" ht="15">
      <c r="A13" s="40" t="s">
        <v>13</v>
      </c>
      <c r="B13" s="28" t="s">
        <v>109</v>
      </c>
      <c r="C13" s="37">
        <v>1.233</v>
      </c>
      <c r="D13" s="38">
        <v>222</v>
      </c>
      <c r="E13" s="38">
        <v>52</v>
      </c>
      <c r="F13" s="39">
        <f t="shared" si="0"/>
        <v>274</v>
      </c>
      <c r="G13" s="79">
        <f aca="true" t="shared" si="1" ref="G13:G39">F13/4/1.2359</f>
        <v>55.425196213285865</v>
      </c>
      <c r="H13" s="37">
        <v>0.133</v>
      </c>
      <c r="I13" s="127">
        <v>61</v>
      </c>
      <c r="J13" s="38">
        <v>14</v>
      </c>
      <c r="K13" s="39">
        <f>I13+J13</f>
        <v>75</v>
      </c>
      <c r="L13" s="79">
        <f>K13/4/1.2359</f>
        <v>15.17113035035197</v>
      </c>
      <c r="M13" s="37"/>
      <c r="N13" s="38"/>
      <c r="O13" s="38"/>
      <c r="P13" s="38"/>
      <c r="Q13" s="79"/>
      <c r="S13" s="144"/>
    </row>
    <row r="14" spans="1:19" ht="15">
      <c r="A14" s="40" t="s">
        <v>14</v>
      </c>
      <c r="B14" s="28" t="s">
        <v>21</v>
      </c>
      <c r="C14" s="37"/>
      <c r="D14" s="38"/>
      <c r="E14" s="38"/>
      <c r="F14" s="39"/>
      <c r="G14" s="79"/>
      <c r="H14" s="81">
        <v>0.066</v>
      </c>
      <c r="I14" s="127">
        <v>30</v>
      </c>
      <c r="J14" s="38">
        <v>7</v>
      </c>
      <c r="K14" s="39">
        <f>I14+J14</f>
        <v>37</v>
      </c>
      <c r="L14" s="79">
        <f>K14/4/1.2359</f>
        <v>7.484424306173639</v>
      </c>
      <c r="M14" s="37"/>
      <c r="N14" s="38"/>
      <c r="O14" s="38"/>
      <c r="P14" s="38"/>
      <c r="Q14" s="79"/>
      <c r="S14" s="144"/>
    </row>
    <row r="15" spans="1:20" ht="15">
      <c r="A15" s="40" t="s">
        <v>15</v>
      </c>
      <c r="B15" s="28" t="s">
        <v>48</v>
      </c>
      <c r="C15" s="37">
        <v>2.66</v>
      </c>
      <c r="D15" s="38">
        <v>506</v>
      </c>
      <c r="E15" s="38">
        <f>F15-D15</f>
        <v>119</v>
      </c>
      <c r="F15" s="39">
        <v>625</v>
      </c>
      <c r="G15" s="79">
        <f t="shared" si="1"/>
        <v>126.42608625293309</v>
      </c>
      <c r="H15" s="37"/>
      <c r="I15" s="127"/>
      <c r="J15" s="38"/>
      <c r="K15" s="39"/>
      <c r="L15" s="79"/>
      <c r="M15" s="37"/>
      <c r="N15" s="38"/>
      <c r="O15" s="38"/>
      <c r="P15" s="38"/>
      <c r="Q15" s="79"/>
      <c r="S15" s="144"/>
      <c r="T15" s="144"/>
    </row>
    <row r="16" spans="1:19" ht="15">
      <c r="A16" s="40"/>
      <c r="B16" s="1" t="s">
        <v>22</v>
      </c>
      <c r="C16" s="37"/>
      <c r="D16" s="38"/>
      <c r="E16" s="38"/>
      <c r="F16" s="39"/>
      <c r="G16" s="79"/>
      <c r="H16" s="37"/>
      <c r="I16" s="127"/>
      <c r="J16" s="38"/>
      <c r="K16" s="39"/>
      <c r="L16" s="79"/>
      <c r="M16" s="37"/>
      <c r="N16" s="37"/>
      <c r="O16" s="38"/>
      <c r="P16" s="38"/>
      <c r="Q16" s="79"/>
      <c r="S16" s="144"/>
    </row>
    <row r="17" spans="1:19" ht="15">
      <c r="A17" s="40" t="s">
        <v>16</v>
      </c>
      <c r="B17" s="28" t="s">
        <v>61</v>
      </c>
      <c r="C17" s="37">
        <v>0.267</v>
      </c>
      <c r="D17" s="38">
        <v>48</v>
      </c>
      <c r="E17" s="38">
        <v>11</v>
      </c>
      <c r="F17" s="39">
        <f t="shared" si="0"/>
        <v>59</v>
      </c>
      <c r="G17" s="79">
        <f t="shared" si="1"/>
        <v>11.934622542276884</v>
      </c>
      <c r="H17" s="37"/>
      <c r="I17" s="127"/>
      <c r="J17" s="38"/>
      <c r="K17" s="39"/>
      <c r="L17" s="79"/>
      <c r="M17" s="37"/>
      <c r="N17" s="38"/>
      <c r="O17" s="38"/>
      <c r="P17" s="38"/>
      <c r="Q17" s="79"/>
      <c r="S17" s="144"/>
    </row>
    <row r="18" spans="1:19" ht="15">
      <c r="A18" s="40"/>
      <c r="B18" s="1" t="s">
        <v>24</v>
      </c>
      <c r="C18" s="37"/>
      <c r="D18" s="38"/>
      <c r="E18" s="38"/>
      <c r="F18" s="39"/>
      <c r="G18" s="79"/>
      <c r="H18" s="37"/>
      <c r="I18" s="127"/>
      <c r="J18" s="38"/>
      <c r="K18" s="39"/>
      <c r="L18" s="79"/>
      <c r="M18" s="37"/>
      <c r="N18" s="38"/>
      <c r="O18" s="38"/>
      <c r="P18" s="38"/>
      <c r="Q18" s="79"/>
      <c r="S18" s="144"/>
    </row>
    <row r="19" spans="1:19" ht="15">
      <c r="A19" s="40" t="s">
        <v>35</v>
      </c>
      <c r="B19" s="28" t="s">
        <v>1</v>
      </c>
      <c r="C19" s="37">
        <v>0.44</v>
      </c>
      <c r="D19" s="38">
        <v>79</v>
      </c>
      <c r="E19" s="38">
        <v>19</v>
      </c>
      <c r="F19" s="39">
        <f t="shared" si="0"/>
        <v>98</v>
      </c>
      <c r="G19" s="79">
        <f t="shared" si="1"/>
        <v>19.823610324459906</v>
      </c>
      <c r="H19" s="37"/>
      <c r="I19" s="127"/>
      <c r="J19" s="38"/>
      <c r="K19" s="39"/>
      <c r="L19" s="79"/>
      <c r="M19" s="37"/>
      <c r="N19" s="38"/>
      <c r="O19" s="38"/>
      <c r="P19" s="38"/>
      <c r="Q19" s="79"/>
      <c r="S19" s="144"/>
    </row>
    <row r="20" spans="1:19" ht="15">
      <c r="A20" s="40"/>
      <c r="B20" s="1" t="s">
        <v>25</v>
      </c>
      <c r="C20" s="37"/>
      <c r="D20" s="38"/>
      <c r="E20" s="38"/>
      <c r="F20" s="39"/>
      <c r="G20" s="79"/>
      <c r="H20" s="37"/>
      <c r="I20" s="127"/>
      <c r="J20" s="38"/>
      <c r="K20" s="39"/>
      <c r="L20" s="79"/>
      <c r="M20" s="37"/>
      <c r="N20" s="38"/>
      <c r="O20" s="38"/>
      <c r="P20" s="38"/>
      <c r="Q20" s="79"/>
      <c r="S20" s="144"/>
    </row>
    <row r="21" spans="1:19" ht="15">
      <c r="A21" s="40" t="s">
        <v>36</v>
      </c>
      <c r="B21" s="28" t="s">
        <v>2</v>
      </c>
      <c r="C21" s="37">
        <v>0.54</v>
      </c>
      <c r="D21" s="38">
        <v>97</v>
      </c>
      <c r="E21" s="38">
        <v>23</v>
      </c>
      <c r="F21" s="39">
        <f t="shared" si="0"/>
        <v>120</v>
      </c>
      <c r="G21" s="79">
        <f t="shared" si="1"/>
        <v>24.273808560563154</v>
      </c>
      <c r="H21" s="37"/>
      <c r="I21" s="127"/>
      <c r="J21" s="38"/>
      <c r="K21" s="39"/>
      <c r="L21" s="79"/>
      <c r="M21" s="37"/>
      <c r="N21" s="38"/>
      <c r="O21" s="38"/>
      <c r="P21" s="38"/>
      <c r="Q21" s="79"/>
      <c r="S21" s="144"/>
    </row>
    <row r="22" spans="1:19" ht="15">
      <c r="A22" s="40"/>
      <c r="B22" s="1" t="s">
        <v>26</v>
      </c>
      <c r="C22" s="37"/>
      <c r="D22" s="38"/>
      <c r="E22" s="38"/>
      <c r="F22" s="39"/>
      <c r="G22" s="79"/>
      <c r="H22" s="37"/>
      <c r="I22" s="127"/>
      <c r="J22" s="38"/>
      <c r="K22" s="39"/>
      <c r="L22" s="79"/>
      <c r="M22" s="37"/>
      <c r="N22" s="38"/>
      <c r="O22" s="38"/>
      <c r="P22" s="38"/>
      <c r="Q22" s="79"/>
      <c r="S22" s="144"/>
    </row>
    <row r="23" spans="1:19" ht="15">
      <c r="A23" s="40" t="s">
        <v>37</v>
      </c>
      <c r="B23" s="28" t="s">
        <v>3</v>
      </c>
      <c r="C23" s="37">
        <v>0.167</v>
      </c>
      <c r="D23" s="38">
        <v>30</v>
      </c>
      <c r="E23" s="38">
        <v>7</v>
      </c>
      <c r="F23" s="39">
        <f t="shared" si="0"/>
        <v>37</v>
      </c>
      <c r="G23" s="79">
        <f t="shared" si="1"/>
        <v>7.484424306173639</v>
      </c>
      <c r="H23" s="37">
        <v>0.033</v>
      </c>
      <c r="I23" s="127">
        <v>15</v>
      </c>
      <c r="J23" s="38">
        <v>4</v>
      </c>
      <c r="K23" s="39">
        <f>I23+J23</f>
        <v>19</v>
      </c>
      <c r="L23" s="79">
        <f>K23/4/1.2359</f>
        <v>3.8433530220891656</v>
      </c>
      <c r="M23" s="37"/>
      <c r="N23" s="38"/>
      <c r="O23" s="38"/>
      <c r="P23" s="38"/>
      <c r="Q23" s="79"/>
      <c r="S23" s="144"/>
    </row>
    <row r="24" spans="1:19" ht="15">
      <c r="A24" s="40"/>
      <c r="B24" s="1" t="s">
        <v>27</v>
      </c>
      <c r="C24" s="37"/>
      <c r="D24" s="38"/>
      <c r="E24" s="38"/>
      <c r="F24" s="39"/>
      <c r="G24" s="79"/>
      <c r="H24" s="37"/>
      <c r="I24" s="127"/>
      <c r="J24" s="38"/>
      <c r="K24" s="39"/>
      <c r="L24" s="79"/>
      <c r="M24" s="37"/>
      <c r="N24" s="38"/>
      <c r="O24" s="38"/>
      <c r="P24" s="38"/>
      <c r="Q24" s="79"/>
      <c r="S24" s="144"/>
    </row>
    <row r="25" spans="1:19" ht="15">
      <c r="A25" s="40" t="s">
        <v>38</v>
      </c>
      <c r="B25" s="28" t="s">
        <v>4</v>
      </c>
      <c r="C25" s="37">
        <v>0.2</v>
      </c>
      <c r="D25" s="38">
        <v>36</v>
      </c>
      <c r="E25" s="38">
        <v>8</v>
      </c>
      <c r="F25" s="39">
        <f t="shared" si="0"/>
        <v>44</v>
      </c>
      <c r="G25" s="79">
        <f t="shared" si="1"/>
        <v>8.90039647220649</v>
      </c>
      <c r="H25" s="37"/>
      <c r="I25" s="127"/>
      <c r="J25" s="38"/>
      <c r="K25" s="39"/>
      <c r="L25" s="79"/>
      <c r="M25" s="37"/>
      <c r="N25" s="38"/>
      <c r="O25" s="38"/>
      <c r="P25" s="38"/>
      <c r="Q25" s="79"/>
      <c r="S25" s="144"/>
    </row>
    <row r="26" spans="1:19" ht="15">
      <c r="A26" s="40"/>
      <c r="B26" s="1" t="s">
        <v>28</v>
      </c>
      <c r="C26" s="37"/>
      <c r="D26" s="38"/>
      <c r="E26" s="38"/>
      <c r="F26" s="39"/>
      <c r="G26" s="79"/>
      <c r="H26" s="37"/>
      <c r="I26" s="127"/>
      <c r="J26" s="38"/>
      <c r="K26" s="39"/>
      <c r="L26" s="79"/>
      <c r="M26" s="37"/>
      <c r="N26" s="38"/>
      <c r="O26" s="38"/>
      <c r="P26" s="38"/>
      <c r="Q26" s="79"/>
      <c r="S26" s="144"/>
    </row>
    <row r="27" spans="1:19" ht="15">
      <c r="A27" s="40" t="s">
        <v>39</v>
      </c>
      <c r="B27" s="28" t="s">
        <v>5</v>
      </c>
      <c r="C27" s="37">
        <v>0.167</v>
      </c>
      <c r="D27" s="38">
        <v>30</v>
      </c>
      <c r="E27" s="38">
        <v>7</v>
      </c>
      <c r="F27" s="39">
        <f t="shared" si="0"/>
        <v>37</v>
      </c>
      <c r="G27" s="79">
        <f t="shared" si="1"/>
        <v>7.484424306173639</v>
      </c>
      <c r="H27" s="37"/>
      <c r="I27" s="127"/>
      <c r="J27" s="38"/>
      <c r="K27" s="39"/>
      <c r="L27" s="79"/>
      <c r="M27" s="37"/>
      <c r="N27" s="38"/>
      <c r="O27" s="38"/>
      <c r="P27" s="38"/>
      <c r="Q27" s="79"/>
      <c r="S27" s="144"/>
    </row>
    <row r="28" spans="1:19" ht="15">
      <c r="A28" s="40"/>
      <c r="B28" s="1" t="s">
        <v>23</v>
      </c>
      <c r="C28" s="37"/>
      <c r="D28" s="38"/>
      <c r="E28" s="38"/>
      <c r="F28" s="39"/>
      <c r="G28" s="79"/>
      <c r="H28" s="37"/>
      <c r="I28" s="127"/>
      <c r="J28" s="38"/>
      <c r="K28" s="39"/>
      <c r="L28" s="79"/>
      <c r="M28" s="37"/>
      <c r="N28" s="38"/>
      <c r="O28" s="38"/>
      <c r="P28" s="38"/>
      <c r="Q28" s="79"/>
      <c r="S28" s="144"/>
    </row>
    <row r="29" spans="1:19" ht="15">
      <c r="A29" s="40" t="s">
        <v>40</v>
      </c>
      <c r="B29" s="28" t="s">
        <v>6</v>
      </c>
      <c r="C29" s="37">
        <v>0.267</v>
      </c>
      <c r="D29" s="38">
        <v>48</v>
      </c>
      <c r="E29" s="38">
        <v>11</v>
      </c>
      <c r="F29" s="39">
        <f t="shared" si="0"/>
        <v>59</v>
      </c>
      <c r="G29" s="79">
        <f t="shared" si="1"/>
        <v>11.934622542276884</v>
      </c>
      <c r="H29" s="37">
        <v>0.166</v>
      </c>
      <c r="I29" s="127">
        <v>76</v>
      </c>
      <c r="J29" s="38">
        <v>18</v>
      </c>
      <c r="K29" s="39">
        <f>I29+J29</f>
        <v>94</v>
      </c>
      <c r="L29" s="79">
        <f>K29/4/1.2359</f>
        <v>19.014483372441138</v>
      </c>
      <c r="M29" s="37"/>
      <c r="N29" s="38"/>
      <c r="O29" s="38"/>
      <c r="P29" s="38"/>
      <c r="Q29" s="79"/>
      <c r="S29" s="144"/>
    </row>
    <row r="30" spans="1:19" ht="15">
      <c r="A30" s="40"/>
      <c r="B30" s="1" t="s">
        <v>29</v>
      </c>
      <c r="C30" s="37"/>
      <c r="D30" s="38"/>
      <c r="E30" s="38"/>
      <c r="F30" s="39"/>
      <c r="G30" s="79"/>
      <c r="H30" s="37"/>
      <c r="I30" s="38"/>
      <c r="J30" s="127"/>
      <c r="K30" s="39"/>
      <c r="L30" s="79"/>
      <c r="M30" s="37"/>
      <c r="N30" s="38"/>
      <c r="O30" s="38"/>
      <c r="P30" s="38"/>
      <c r="Q30" s="79"/>
      <c r="S30" s="144"/>
    </row>
    <row r="31" spans="1:19" ht="15">
      <c r="A31" s="40" t="s">
        <v>41</v>
      </c>
      <c r="B31" s="28" t="s">
        <v>7</v>
      </c>
      <c r="C31" s="37">
        <v>0.2</v>
      </c>
      <c r="D31" s="38">
        <v>36</v>
      </c>
      <c r="E31" s="38">
        <v>8</v>
      </c>
      <c r="F31" s="39">
        <f t="shared" si="0"/>
        <v>44</v>
      </c>
      <c r="G31" s="79">
        <f t="shared" si="1"/>
        <v>8.90039647220649</v>
      </c>
      <c r="H31" s="37"/>
      <c r="I31" s="38"/>
      <c r="J31" s="127"/>
      <c r="K31" s="39"/>
      <c r="L31" s="79"/>
      <c r="M31" s="37"/>
      <c r="N31" s="38"/>
      <c r="O31" s="38"/>
      <c r="P31" s="38"/>
      <c r="Q31" s="79"/>
      <c r="S31" s="144"/>
    </row>
    <row r="32" spans="1:19" ht="15">
      <c r="A32" s="40"/>
      <c r="B32" s="1" t="s">
        <v>30</v>
      </c>
      <c r="C32" s="37"/>
      <c r="D32" s="38"/>
      <c r="E32" s="38"/>
      <c r="F32" s="39"/>
      <c r="G32" s="79"/>
      <c r="H32" s="37"/>
      <c r="I32" s="38"/>
      <c r="J32" s="127"/>
      <c r="K32" s="39"/>
      <c r="L32" s="79"/>
      <c r="M32" s="37"/>
      <c r="N32" s="38"/>
      <c r="O32" s="38"/>
      <c r="P32" s="38"/>
      <c r="Q32" s="79"/>
      <c r="S32" s="144"/>
    </row>
    <row r="33" spans="1:19" ht="15">
      <c r="A33" s="40" t="s">
        <v>42</v>
      </c>
      <c r="B33" s="28" t="s">
        <v>8</v>
      </c>
      <c r="C33" s="37">
        <v>0.267</v>
      </c>
      <c r="D33" s="38">
        <v>48</v>
      </c>
      <c r="E33" s="38">
        <v>11</v>
      </c>
      <c r="F33" s="39">
        <f t="shared" si="0"/>
        <v>59</v>
      </c>
      <c r="G33" s="79">
        <f t="shared" si="1"/>
        <v>11.934622542276884</v>
      </c>
      <c r="H33" s="37"/>
      <c r="I33" s="37"/>
      <c r="J33" s="127"/>
      <c r="K33" s="39"/>
      <c r="L33" s="79"/>
      <c r="M33" s="37"/>
      <c r="N33" s="37"/>
      <c r="O33" s="37"/>
      <c r="P33" s="38"/>
      <c r="Q33" s="79"/>
      <c r="S33" s="144"/>
    </row>
    <row r="34" spans="1:19" ht="15">
      <c r="A34" s="40"/>
      <c r="B34" s="1" t="s">
        <v>31</v>
      </c>
      <c r="C34" s="37"/>
      <c r="D34" s="38"/>
      <c r="E34" s="38"/>
      <c r="F34" s="39"/>
      <c r="G34" s="79"/>
      <c r="H34" s="37"/>
      <c r="I34" s="37"/>
      <c r="J34" s="127"/>
      <c r="K34" s="39"/>
      <c r="L34" s="79"/>
      <c r="M34" s="37"/>
      <c r="N34" s="37"/>
      <c r="O34" s="37"/>
      <c r="P34" s="38"/>
      <c r="Q34" s="79"/>
      <c r="S34" s="144"/>
    </row>
    <row r="35" spans="1:19" ht="15">
      <c r="A35" s="40" t="s">
        <v>43</v>
      </c>
      <c r="B35" s="45" t="s">
        <v>104</v>
      </c>
      <c r="C35" s="37">
        <v>0.3</v>
      </c>
      <c r="D35" s="38">
        <v>54</v>
      </c>
      <c r="E35" s="38">
        <v>13</v>
      </c>
      <c r="F35" s="39">
        <f t="shared" si="0"/>
        <v>67</v>
      </c>
      <c r="G35" s="79">
        <f t="shared" si="1"/>
        <v>13.552876446314427</v>
      </c>
      <c r="H35" s="37"/>
      <c r="I35" s="37"/>
      <c r="J35" s="127"/>
      <c r="K35" s="39"/>
      <c r="L35" s="79"/>
      <c r="M35" s="37"/>
      <c r="N35" s="37"/>
      <c r="O35" s="37"/>
      <c r="P35" s="38"/>
      <c r="Q35" s="79"/>
      <c r="S35" s="144"/>
    </row>
    <row r="36" spans="1:19" ht="15">
      <c r="A36" s="40"/>
      <c r="B36" s="1" t="s">
        <v>33</v>
      </c>
      <c r="C36" s="37"/>
      <c r="D36" s="38"/>
      <c r="E36" s="38"/>
      <c r="F36" s="39"/>
      <c r="G36" s="79"/>
      <c r="H36" s="37"/>
      <c r="I36" s="37"/>
      <c r="J36" s="127"/>
      <c r="K36" s="39"/>
      <c r="L36" s="79"/>
      <c r="M36" s="37"/>
      <c r="N36" s="37"/>
      <c r="O36" s="37"/>
      <c r="P36" s="38"/>
      <c r="Q36" s="79"/>
      <c r="S36" s="144"/>
    </row>
    <row r="37" spans="1:19" ht="15">
      <c r="A37" s="40" t="s">
        <v>44</v>
      </c>
      <c r="B37" s="28" t="s">
        <v>10</v>
      </c>
      <c r="C37" s="37">
        <v>0.2</v>
      </c>
      <c r="D37" s="38">
        <v>36</v>
      </c>
      <c r="E37" s="38">
        <v>8</v>
      </c>
      <c r="F37" s="39">
        <f t="shared" si="0"/>
        <v>44</v>
      </c>
      <c r="G37" s="79">
        <f t="shared" si="1"/>
        <v>8.90039647220649</v>
      </c>
      <c r="H37" s="37"/>
      <c r="I37" s="37"/>
      <c r="J37" s="37"/>
      <c r="K37" s="39"/>
      <c r="L37" s="79"/>
      <c r="M37" s="37"/>
      <c r="N37" s="37"/>
      <c r="O37" s="37"/>
      <c r="P37" s="38"/>
      <c r="Q37" s="79"/>
      <c r="S37" s="144"/>
    </row>
    <row r="38" spans="1:19" ht="15">
      <c r="A38" s="40"/>
      <c r="B38" s="1" t="s">
        <v>34</v>
      </c>
      <c r="C38" s="37"/>
      <c r="D38" s="38"/>
      <c r="E38" s="38"/>
      <c r="F38" s="39"/>
      <c r="G38" s="79"/>
      <c r="H38" s="37"/>
      <c r="I38" s="37"/>
      <c r="J38" s="37"/>
      <c r="K38" s="39"/>
      <c r="L38" s="79"/>
      <c r="M38" s="37"/>
      <c r="N38" s="37"/>
      <c r="O38" s="37"/>
      <c r="P38" s="38"/>
      <c r="Q38" s="79"/>
      <c r="S38" s="144"/>
    </row>
    <row r="39" spans="1:19" ht="15">
      <c r="A39" s="40" t="s">
        <v>45</v>
      </c>
      <c r="B39" s="28" t="s">
        <v>11</v>
      </c>
      <c r="C39" s="37">
        <v>0.35</v>
      </c>
      <c r="D39" s="38">
        <v>63</v>
      </c>
      <c r="E39" s="38">
        <v>15</v>
      </c>
      <c r="F39" s="39">
        <f t="shared" si="0"/>
        <v>78</v>
      </c>
      <c r="G39" s="79">
        <f t="shared" si="1"/>
        <v>15.777975564366049</v>
      </c>
      <c r="H39" s="37"/>
      <c r="I39" s="37"/>
      <c r="J39" s="37"/>
      <c r="K39" s="39"/>
      <c r="L39" s="79"/>
      <c r="M39" s="37"/>
      <c r="N39" s="37"/>
      <c r="O39" s="37"/>
      <c r="P39" s="38"/>
      <c r="Q39" s="79"/>
      <c r="S39" s="144"/>
    </row>
    <row r="40" spans="1:19" s="12" customFormat="1" ht="15">
      <c r="A40" s="25"/>
      <c r="B40" s="94" t="s">
        <v>73</v>
      </c>
      <c r="C40" s="152">
        <f aca="true" t="shared" si="2" ref="C40:P40">SUM(C12:C39)</f>
        <v>7.658000000000001</v>
      </c>
      <c r="D40" s="153">
        <f t="shared" si="2"/>
        <v>1405</v>
      </c>
      <c r="E40" s="153">
        <f t="shared" si="2"/>
        <v>329</v>
      </c>
      <c r="F40" s="153">
        <f t="shared" si="2"/>
        <v>1734</v>
      </c>
      <c r="G40" s="145"/>
      <c r="H40" s="152">
        <f t="shared" si="2"/>
        <v>0.538</v>
      </c>
      <c r="I40" s="153">
        <f t="shared" si="2"/>
        <v>246</v>
      </c>
      <c r="J40" s="153">
        <f t="shared" si="2"/>
        <v>58</v>
      </c>
      <c r="K40" s="153">
        <f t="shared" si="2"/>
        <v>304</v>
      </c>
      <c r="L40" s="145"/>
      <c r="M40" s="152">
        <f t="shared" si="2"/>
        <v>0.14</v>
      </c>
      <c r="N40" s="153">
        <f t="shared" si="2"/>
        <v>78</v>
      </c>
      <c r="O40" s="153">
        <f t="shared" si="2"/>
        <v>18</v>
      </c>
      <c r="P40" s="153">
        <f t="shared" si="2"/>
        <v>96</v>
      </c>
      <c r="Q40" s="145"/>
      <c r="R40" s="57"/>
      <c r="S40" s="144"/>
    </row>
    <row r="41" spans="18:19" ht="15">
      <c r="R41" s="57"/>
      <c r="S41" s="144"/>
    </row>
    <row r="42" spans="6:18" ht="15">
      <c r="F42" s="14"/>
      <c r="H42" s="14"/>
      <c r="K42" s="14"/>
      <c r="P42" s="14"/>
      <c r="R42" s="57"/>
    </row>
    <row r="43" ht="15">
      <c r="B43" t="s">
        <v>132</v>
      </c>
    </row>
    <row r="44" spans="1:7" ht="15">
      <c r="A44" s="198" t="s">
        <v>49</v>
      </c>
      <c r="B44" s="200" t="s">
        <v>18</v>
      </c>
      <c r="C44" s="46" t="s">
        <v>129</v>
      </c>
      <c r="D44" s="142"/>
      <c r="E44" s="142"/>
      <c r="F44" s="142"/>
      <c r="G44" s="143"/>
    </row>
    <row r="45" spans="1:7" ht="60">
      <c r="A45" s="199"/>
      <c r="B45" s="201"/>
      <c r="C45" s="26" t="s">
        <v>70</v>
      </c>
      <c r="D45" s="44" t="s">
        <v>105</v>
      </c>
      <c r="E45" s="26" t="s">
        <v>85</v>
      </c>
      <c r="F45" s="21" t="s">
        <v>112</v>
      </c>
      <c r="G45" s="76" t="s">
        <v>86</v>
      </c>
    </row>
    <row r="46" spans="1:7" ht="15">
      <c r="A46" s="54">
        <v>1</v>
      </c>
      <c r="B46" s="54">
        <v>2</v>
      </c>
      <c r="C46" s="54">
        <v>3</v>
      </c>
      <c r="D46" s="54">
        <v>4</v>
      </c>
      <c r="E46" s="54">
        <v>5</v>
      </c>
      <c r="F46" s="104">
        <v>6</v>
      </c>
      <c r="G46" s="77">
        <v>7</v>
      </c>
    </row>
    <row r="47" spans="1:7" ht="15">
      <c r="A47" s="35"/>
      <c r="B47" s="35"/>
      <c r="C47" s="36"/>
      <c r="D47" s="36"/>
      <c r="E47" s="36"/>
      <c r="F47" s="36"/>
      <c r="G47" s="78"/>
    </row>
    <row r="48" spans="1:7" ht="15">
      <c r="A48" s="35"/>
      <c r="B48" s="1" t="s">
        <v>20</v>
      </c>
      <c r="C48" s="36"/>
      <c r="D48" s="36"/>
      <c r="E48" s="36"/>
      <c r="F48" s="36"/>
      <c r="G48" s="78"/>
    </row>
    <row r="49" spans="1:9" ht="15">
      <c r="A49" s="40" t="s">
        <v>12</v>
      </c>
      <c r="B49" s="41" t="s">
        <v>51</v>
      </c>
      <c r="C49" s="37">
        <v>0.167</v>
      </c>
      <c r="D49" s="38">
        <v>30</v>
      </c>
      <c r="E49" s="38">
        <v>7</v>
      </c>
      <c r="F49" s="39">
        <f>D49+E49</f>
        <v>37</v>
      </c>
      <c r="G49" s="79">
        <f>F49/4/1.2359</f>
        <v>7.484424306173639</v>
      </c>
      <c r="I49" s="14"/>
    </row>
    <row r="50" spans="1:9" ht="15">
      <c r="A50" s="40" t="s">
        <v>13</v>
      </c>
      <c r="B50" s="41" t="s">
        <v>50</v>
      </c>
      <c r="C50" s="37">
        <v>0.067</v>
      </c>
      <c r="D50" s="38">
        <v>12</v>
      </c>
      <c r="E50" s="38">
        <v>3</v>
      </c>
      <c r="F50" s="39">
        <f>D50+E50</f>
        <v>15</v>
      </c>
      <c r="G50" s="79">
        <f>F50/4/1.2359</f>
        <v>3.0342260700703942</v>
      </c>
      <c r="I50" s="14"/>
    </row>
    <row r="51" spans="1:9" ht="15">
      <c r="A51" s="40"/>
      <c r="B51" s="1" t="s">
        <v>33</v>
      </c>
      <c r="C51" s="37"/>
      <c r="D51" s="38"/>
      <c r="E51" s="38"/>
      <c r="F51" s="39"/>
      <c r="G51" s="79"/>
      <c r="I51" s="14"/>
    </row>
    <row r="52" spans="1:9" ht="15">
      <c r="A52" s="40" t="s">
        <v>14</v>
      </c>
      <c r="B52" s="41" t="s">
        <v>58</v>
      </c>
      <c r="C52" s="37">
        <v>0.134</v>
      </c>
      <c r="D52" s="38">
        <v>24</v>
      </c>
      <c r="E52" s="38">
        <v>6</v>
      </c>
      <c r="F52" s="39">
        <f>D52+E52</f>
        <v>30</v>
      </c>
      <c r="G52" s="79">
        <f>F52/4/1.2359</f>
        <v>6.0684521401407885</v>
      </c>
      <c r="I52" s="14"/>
    </row>
    <row r="53" spans="1:7" ht="15">
      <c r="A53" s="1"/>
      <c r="B53" s="1" t="s">
        <v>133</v>
      </c>
      <c r="C53" s="146">
        <f>C49+C50+C52</f>
        <v>0.368</v>
      </c>
      <c r="D53" s="146">
        <f>D49+D50+D52</f>
        <v>66</v>
      </c>
      <c r="E53" s="146">
        <f>E49+E50+E52</f>
        <v>16</v>
      </c>
      <c r="F53" s="9">
        <f>F49+F50+F52</f>
        <v>82</v>
      </c>
      <c r="G53" s="9"/>
    </row>
    <row r="55" spans="2:17" ht="15">
      <c r="B55" s="100" t="s">
        <v>140</v>
      </c>
      <c r="C55" s="41"/>
      <c r="D55" s="41"/>
      <c r="E55" s="41"/>
      <c r="F55" s="42">
        <f>F40+F53</f>
        <v>1816</v>
      </c>
      <c r="G55" s="42"/>
      <c r="H55" s="42"/>
      <c r="I55" s="42"/>
      <c r="J55" s="42"/>
      <c r="K55" s="42">
        <f>K40+K53</f>
        <v>304</v>
      </c>
      <c r="L55" s="42"/>
      <c r="M55" s="42"/>
      <c r="N55" s="42"/>
      <c r="O55" s="42"/>
      <c r="P55" s="42">
        <f>P40+P53</f>
        <v>96</v>
      </c>
      <c r="Q55" s="144"/>
    </row>
    <row r="56" spans="1:16" ht="15">
      <c r="A56" s="148"/>
      <c r="B56" s="49" t="s">
        <v>142</v>
      </c>
      <c r="C56" s="49"/>
      <c r="D56" s="49"/>
      <c r="E56" s="49"/>
      <c r="F56" s="49">
        <v>1816</v>
      </c>
      <c r="G56" s="49"/>
      <c r="H56" s="49"/>
      <c r="I56" s="49"/>
      <c r="J56" s="49"/>
      <c r="K56" s="49">
        <v>304</v>
      </c>
      <c r="L56" s="49"/>
      <c r="M56" s="49"/>
      <c r="N56" s="49"/>
      <c r="O56" s="49"/>
      <c r="P56" s="49">
        <v>96</v>
      </c>
    </row>
  </sheetData>
  <sheetProtection/>
  <mergeCells count="4">
    <mergeCell ref="A7:A8"/>
    <mergeCell ref="B7:B8"/>
    <mergeCell ref="A44:A45"/>
    <mergeCell ref="B44:B4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2017-10-03T07:32:03Z</cp:lastPrinted>
  <dcterms:created xsi:type="dcterms:W3CDTF">2008-11-20T09:03:05Z</dcterms:created>
  <dcterms:modified xsi:type="dcterms:W3CDTF">2017-10-03T07:32:59Z</dcterms:modified>
  <cp:category/>
  <cp:version/>
  <cp:contentType/>
  <cp:contentStatus/>
</cp:coreProperties>
</file>