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tabRatio="596" firstSheet="3" activeTab="9"/>
  </bookViews>
  <sheets>
    <sheet name="MD b.vec 5.g  " sheetId="1" r:id="rId1"/>
    <sheet name="MD b. vec 5.g.kvalit" sheetId="2" r:id="rId2"/>
    <sheet name="Pašv.pedag PII" sheetId="3" r:id="rId3"/>
    <sheet name="Pašv. visp.izgl.kval." sheetId="4" r:id="rId4"/>
    <sheet name="Pašv.interešu izgl. kval" sheetId="5" r:id="rId5"/>
    <sheet name="MD visp.izgl." sheetId="6" r:id="rId6"/>
    <sheet name=" MD  visp.izgl.kvalit" sheetId="7" r:id="rId7"/>
    <sheet name="MD interešu izgl" sheetId="8" r:id="rId8"/>
    <sheet name="MD interešu izgl.kvalit" sheetId="9" r:id="rId9"/>
    <sheet name="MD internātpamatsk." sheetId="10" r:id="rId10"/>
    <sheet name="Lapa1" sheetId="11" r:id="rId11"/>
  </sheets>
  <definedNames/>
  <calcPr fullCalcOnLoad="1"/>
</workbook>
</file>

<file path=xl/sharedStrings.xml><?xml version="1.0" encoding="utf-8"?>
<sst xmlns="http://schemas.openxmlformats.org/spreadsheetml/2006/main" count="532" uniqueCount="152">
  <si>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</si>
  <si>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</si>
  <si>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</si>
  <si>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</si>
  <si>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</si>
  <si>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</si>
  <si>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</si>
  <si>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</si>
  <si>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</si>
  <si>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</si>
  <si>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</si>
  <si>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</si>
  <si>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</si>
  <si>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</si>
  <si>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</si>
  <si>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</si>
  <si>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</si>
  <si>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</si>
  <si>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</si>
  <si>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</si>
  <si>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</si>
  <si>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</si>
  <si>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Madonas vakara un neklātienes vidusskola</t>
  </si>
  <si>
    <t>Madonas pilsētas 2. vidusskola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</si>
  <si>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</si>
  <si>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</si>
  <si>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</si>
  <si>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</si>
  <si>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</si>
  <si>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</si>
  <si>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</si>
  <si>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</si>
  <si>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</si>
  <si>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</si>
  <si>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</si>
  <si>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</si>
  <si>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</si>
  <si>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</si>
  <si>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</si>
  <si>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</si>
  <si>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</si>
  <si>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</si>
  <si>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</si>
  <si>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</si>
  <si>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</si>
  <si>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</si>
  <si>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</si>
  <si>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</si>
  <si>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</si>
  <si>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</si>
  <si>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un sporta skolu pedagogu daļējai darba samaksai un valsts sociālās apdrošināšanas</t>
  </si>
  <si>
    <t>Madonas bērnu un jauniešu centrs</t>
  </si>
  <si>
    <t>N.p.k.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</si>
  <si>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</si>
  <si>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</si>
  <si>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</si>
  <si>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</si>
  <si>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</si>
  <si>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</si>
  <si>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</si>
  <si>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</si>
  <si>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</si>
  <si>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"Pasaciņa"</t>
  </si>
  <si>
    <t>Pirmskolas izglītības iestāde "Brīnumdārzs"</t>
  </si>
  <si>
    <t>Rezerve</t>
  </si>
  <si>
    <t>Andreja Eglīša Ļaudonas vidusskola</t>
  </si>
  <si>
    <t>Mērķdotācijas sadalījums  Madonas novada pašvaldību izglītības iestādēs bērnu</t>
  </si>
  <si>
    <t xml:space="preserve">no piecu gadu vecuma izglītošanā nodarbināto pedagogu darba samaksai un valsts </t>
  </si>
  <si>
    <t>Mērķdotācijas sadalījums  Madonas novada pašvaldības pamata un vispārējās</t>
  </si>
  <si>
    <t>Mērķdotācijas sadalījums  Madonas novada pašvaldības interešu izglītības programmu</t>
  </si>
  <si>
    <t>Pirmskolas izglītības iestāde "Kastanītis"</t>
  </si>
  <si>
    <t>3.kvalitātes pakāpe (likmes)</t>
  </si>
  <si>
    <t>3.kvalitātes pakāpe</t>
  </si>
  <si>
    <t>4.kvalitātes pakāpe</t>
  </si>
  <si>
    <t>3. kvalitātes pakāpe (likmes)</t>
  </si>
  <si>
    <t>4. kvalitātes pakāpe (likmes)</t>
  </si>
  <si>
    <t>5. kvalitātes pakāpe (likmes)</t>
  </si>
  <si>
    <t>Madonas pilsētas 2.vidusskola</t>
  </si>
  <si>
    <t>Kopā</t>
  </si>
  <si>
    <t xml:space="preserve">Mērķdotācija izglītības pasākumiem </t>
  </si>
  <si>
    <t xml:space="preserve">Sociālā apdrošināšana  EUR </t>
  </si>
  <si>
    <t>Mēnesī tarifikācijai EUR</t>
  </si>
  <si>
    <t xml:space="preserve">Darba samaksa EUR </t>
  </si>
  <si>
    <t>Kopā  EUR</t>
  </si>
  <si>
    <t>Pedagogu darba samaksai un valsts sociālās apdrošināšanas iemaksām EUR</t>
  </si>
  <si>
    <t>Pārējiem izdevumiem EUR</t>
  </si>
  <si>
    <t>3. kvalitātes pakāpe EUR</t>
  </si>
  <si>
    <t>4.kvalitātes pakāpe EUR</t>
  </si>
  <si>
    <t>Kopā EUR</t>
  </si>
  <si>
    <r>
      <t xml:space="preserve">Mērķdotācijas sadalījums  Madonas novada pašvaldības </t>
    </r>
    <r>
      <rPr>
        <b/>
        <sz val="11"/>
        <rFont val="Calibri"/>
        <family val="2"/>
      </rPr>
      <t>interešu</t>
    </r>
    <r>
      <rPr>
        <sz val="11"/>
        <color indexed="8"/>
        <rFont val="Calibri"/>
        <family val="2"/>
      </rPr>
      <t xml:space="preserve"> izglītības programmu</t>
    </r>
  </si>
  <si>
    <r>
      <t xml:space="preserve">un sporta skolu pedagogu </t>
    </r>
    <r>
      <rPr>
        <b/>
        <sz val="11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un valsts sociālās apdrošināšanas</t>
    </r>
  </si>
  <si>
    <t>Sociālā apdrošināšana  EUR</t>
  </si>
  <si>
    <t>Tarifikācijai mēnesī EUR</t>
  </si>
  <si>
    <t>4.kvalitātes pakāpe (likmes)</t>
  </si>
  <si>
    <t xml:space="preserve">Nosacīto bērnu skaits </t>
  </si>
  <si>
    <t>Piemaksa par kvalitātes pakāpi pedagogiem</t>
  </si>
  <si>
    <t xml:space="preserve">3, kvalitātes pakāpe </t>
  </si>
  <si>
    <t xml:space="preserve">4.kvalitātes pakāpe </t>
  </si>
  <si>
    <t xml:space="preserve">5.kvalitātes pakāpe </t>
  </si>
  <si>
    <t>vidējās izglītības iestāžu  pedagogu darba samaksai  un valsts sociālās</t>
  </si>
  <si>
    <t xml:space="preserve">Nosacīto skolēnu skaits </t>
  </si>
  <si>
    <t>.</t>
  </si>
  <si>
    <t>Pašvaldības finansējuma sadalījums  Madonas novada pašvaldības pamata un vispārējās</t>
  </si>
  <si>
    <r>
      <t xml:space="preserve">izglītības iestāžu   pedagogu </t>
    </r>
    <r>
      <rPr>
        <b/>
        <sz val="11"/>
        <color indexed="8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  un valsts </t>
    </r>
  </si>
  <si>
    <t>likmes</t>
  </si>
  <si>
    <t>Madonas Bērnu un jauniešu centrs</t>
  </si>
  <si>
    <t>J.Norviļa Madonas Mūzikas skola</t>
  </si>
  <si>
    <t>Madonas bērnu un jaunatnes sporta skola</t>
  </si>
  <si>
    <t xml:space="preserve">Pašvaldības finansējuma sadalījums  Madonas novada pašvaldības pirmskolas izglītības iestādēs </t>
  </si>
  <si>
    <t>Pašvaldības finansējuma sadalījums  Madonas novada pašvaldības interešu un profesionālās ievirzes</t>
  </si>
  <si>
    <t>Skolēnu skaits 79</t>
  </si>
  <si>
    <t>Pavisam internātpamatskolai</t>
  </si>
  <si>
    <t>Kopā       4.mēnešiem      2015.g                 EUR</t>
  </si>
  <si>
    <t>2015.g. sept.-dec.</t>
  </si>
  <si>
    <t>Starpība</t>
  </si>
  <si>
    <t>x</t>
  </si>
  <si>
    <t>Stundu skaits</t>
  </si>
  <si>
    <t xml:space="preserve">5.kvalitātes pakāpe  </t>
  </si>
  <si>
    <t>sociālās apdrošināšanas obligātajām iemaksām 2016.gada četriem mēnešiem</t>
  </si>
  <si>
    <t>Bērnu skaits uz 1.09.2016.</t>
  </si>
  <si>
    <t>Kopā       4.mēnešiem      2016.g                 EUR</t>
  </si>
  <si>
    <t xml:space="preserve"> apdrošināšanas obligātajām iemaksām 2016.gada četriem  mēnešiem</t>
  </si>
  <si>
    <t xml:space="preserve"> obligātajām iemaksām 2016.gada četriem mēnešiem</t>
  </si>
  <si>
    <t>Dzelzavas speciālai internātpamatskolai 2016.gada 4. mēnešiem</t>
  </si>
  <si>
    <t>Skolēnu skaits uz 01.09.2016.</t>
  </si>
  <si>
    <t>Darba samaksa EUR  (45,-)</t>
  </si>
  <si>
    <t>Darba samaksa EUR  (114,-)</t>
  </si>
  <si>
    <t>Darba samaksa EUR  (140)</t>
  </si>
  <si>
    <t>Mārcienas sākumskola</t>
  </si>
  <si>
    <t>J.Simsona Madonas Mākslas skola</t>
  </si>
  <si>
    <t>Rezervē</t>
  </si>
  <si>
    <t xml:space="preserve">Finansējums </t>
  </si>
  <si>
    <t xml:space="preserve"> mērķdotācija septembrim -decembrim</t>
  </si>
  <si>
    <t xml:space="preserve"> Mērķdotācija septembrim-decembrim</t>
  </si>
  <si>
    <t>Atlikums novirzīts uz vispārējo izglītību</t>
  </si>
  <si>
    <t>mērķdotācija visp.izgl. kvalitātes piemaksām  sept.-dec.</t>
  </si>
  <si>
    <t xml:space="preserve">mērķdotācijas atlikums uz 1.09.2016. </t>
  </si>
  <si>
    <t xml:space="preserve">Darba samaksa EUR  </t>
  </si>
  <si>
    <t>Pielikums</t>
  </si>
  <si>
    <t>Madonas novada pašvaldības domes</t>
  </si>
  <si>
    <t>18.10.2016. lēmumam Nr.566</t>
  </si>
  <si>
    <t>(protokols Nr.21, 25.p.)</t>
  </si>
  <si>
    <t>18.10.2016. lēmumam Nr.567</t>
  </si>
  <si>
    <t>(protokols Nr.21, 26.p.)</t>
  </si>
  <si>
    <t>(protokols Nr.21, 28.p.)</t>
  </si>
  <si>
    <t>18.10.2016. lēmumam Nr.569</t>
  </si>
  <si>
    <t>18.10.2016. lēmumam Nr.568</t>
  </si>
  <si>
    <t>(protokols Nr.21, 27.p.)</t>
  </si>
  <si>
    <t xml:space="preserve">no piecu gadu vecuma izglītošanā nodarbināto pedagogu piemaksai par kvalitāti un valsts </t>
  </si>
  <si>
    <t xml:space="preserve"> nodarbināto pedagogu piemaksai par kvalitāti un valsts </t>
  </si>
  <si>
    <r>
      <t xml:space="preserve">vidējās izglītības iestāžu   pedagogu </t>
    </r>
    <r>
      <rPr>
        <b/>
        <sz val="12"/>
        <color indexed="8"/>
        <rFont val="Times New Roman"/>
        <family val="1"/>
      </rPr>
      <t>piemaksai par kvalitāti</t>
    </r>
    <r>
      <rPr>
        <sz val="12"/>
        <color indexed="8"/>
        <rFont val="Times New Roman"/>
        <family val="1"/>
      </rPr>
      <t xml:space="preserve">   un valsts </t>
    </r>
  </si>
  <si>
    <r>
      <t xml:space="preserve">vidējās izglītības iestāžu   pedagogu </t>
    </r>
    <r>
      <rPr>
        <b/>
        <sz val="11"/>
        <color indexed="8"/>
        <rFont val="Times New Roman"/>
        <family val="1"/>
      </rPr>
      <t>piemaksai par kvalitāti</t>
    </r>
    <r>
      <rPr>
        <sz val="11"/>
        <color indexed="8"/>
        <rFont val="Times New Roman"/>
        <family val="1"/>
      </rPr>
      <t xml:space="preserve">   un valsts </t>
    </r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</si>
</sst>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00000"/>
    <numFmt numFmtId="177" formatCode="_-&quot;Ls&quot;\ * #,##0.000_-;\-&quot;Ls&quot;\ * #,##0.000_-;_-&quot;Ls&quot;\ * &quot;-&quot;??_-;_-@_-"/>
    <numFmt numFmtId="178" formatCode="[$-426]dddd\,\ yyyy&quot;. gada &quot;d\.\ mmmm"/>
    <numFmt numFmtId="179" formatCode="0.000000000"/>
  </numFmts>
  <fonts count="6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1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6" fontId="5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" fontId="10" fillId="0" borderId="10" xfId="0" applyNumberFormat="1" applyFont="1" applyBorder="1" applyAlignment="1">
      <alignment/>
    </xf>
    <xf numFmtId="173" fontId="11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" fontId="4" fillId="0" borderId="0" xfId="0" applyNumberFormat="1" applyFont="1" applyAlignment="1">
      <alignment/>
    </xf>
    <xf numFmtId="0" fontId="12" fillId="0" borderId="10" xfId="0" applyFont="1" applyBorder="1" applyAlignment="1">
      <alignment vertical="top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3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2" borderId="16" xfId="0" applyFont="1" applyFill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10" xfId="0" applyNumberFormat="1" applyFont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top"/>
    </xf>
    <xf numFmtId="1" fontId="1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73" fontId="0" fillId="0" borderId="10" xfId="0" applyNumberFormat="1" applyBorder="1" applyAlignment="1">
      <alignment/>
    </xf>
    <xf numFmtId="173" fontId="10" fillId="33" borderId="10" xfId="0" applyNumberFormat="1" applyFont="1" applyFill="1" applyBorder="1" applyAlignment="1">
      <alignment/>
    </xf>
    <xf numFmtId="170" fontId="0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0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" fontId="11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73" fontId="6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170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/>
    </xf>
    <xf numFmtId="0" fontId="1" fillId="34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170" fontId="0" fillId="0" borderId="0" xfId="0" applyNumberFormat="1" applyAlignment="1">
      <alignment/>
    </xf>
    <xf numFmtId="1" fontId="6" fillId="34" borderId="1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1" fontId="16" fillId="0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" fontId="16" fillId="0" borderId="0" xfId="0" applyNumberFormat="1" applyFont="1" applyFill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17" fillId="33" borderId="10" xfId="0" applyFont="1" applyFill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1" fontId="15" fillId="33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16" fillId="6" borderId="10" xfId="0" applyFont="1" applyFill="1" applyBorder="1" applyAlignment="1">
      <alignment/>
    </xf>
    <xf numFmtId="0" fontId="15" fillId="6" borderId="10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1" fontId="15" fillId="6" borderId="10" xfId="0" applyNumberFormat="1" applyFont="1" applyFill="1" applyBorder="1" applyAlignment="1">
      <alignment/>
    </xf>
    <xf numFmtId="1" fontId="16" fillId="6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5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/>
    </xf>
    <xf numFmtId="1" fontId="15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3" fillId="33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1" fontId="23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/>
    </xf>
    <xf numFmtId="1" fontId="23" fillId="33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6" borderId="10" xfId="0" applyFont="1" applyFill="1" applyBorder="1" applyAlignment="1">
      <alignment/>
    </xf>
    <xf numFmtId="0" fontId="23" fillId="6" borderId="10" xfId="0" applyFont="1" applyFill="1" applyBorder="1" applyAlignment="1">
      <alignment/>
    </xf>
    <xf numFmtId="1" fontId="23" fillId="6" borderId="10" xfId="0" applyNumberFormat="1" applyFont="1" applyFill="1" applyBorder="1" applyAlignment="1">
      <alignment/>
    </xf>
    <xf numFmtId="1" fontId="24" fillId="6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170" fontId="15" fillId="0" borderId="10" xfId="0" applyNumberFormat="1" applyFont="1" applyBorder="1" applyAlignment="1">
      <alignment/>
    </xf>
    <xf numFmtId="0" fontId="16" fillId="32" borderId="0" xfId="0" applyFont="1" applyFill="1" applyBorder="1" applyAlignment="1">
      <alignment/>
    </xf>
    <xf numFmtId="1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1" fontId="23" fillId="0" borderId="0" xfId="0" applyNumberFormat="1" applyFont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1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/>
    </xf>
    <xf numFmtId="1" fontId="25" fillId="0" borderId="10" xfId="0" applyNumberFormat="1" applyFont="1" applyBorder="1" applyAlignment="1">
      <alignment vertical="top" wrapText="1"/>
    </xf>
    <xf numFmtId="0" fontId="25" fillId="33" borderId="10" xfId="0" applyFont="1" applyFill="1" applyBorder="1" applyAlignment="1">
      <alignment vertical="top" wrapText="1"/>
    </xf>
    <xf numFmtId="1" fontId="23" fillId="0" borderId="10" xfId="0" applyNumberFormat="1" applyFont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top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6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173" fontId="25" fillId="0" borderId="10" xfId="0" applyNumberFormat="1" applyFont="1" applyBorder="1" applyAlignment="1">
      <alignment/>
    </xf>
    <xf numFmtId="1" fontId="25" fillId="0" borderId="10" xfId="0" applyNumberFormat="1" applyFont="1" applyBorder="1" applyAlignment="1">
      <alignment/>
    </xf>
    <xf numFmtId="170" fontId="25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1" fontId="25" fillId="33" borderId="1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173" fontId="26" fillId="34" borderId="10" xfId="0" applyNumberFormat="1" applyFont="1" applyFill="1" applyBorder="1" applyAlignment="1">
      <alignment/>
    </xf>
    <xf numFmtId="1" fontId="26" fillId="34" borderId="10" xfId="0" applyNumberFormat="1" applyFont="1" applyFill="1" applyBorder="1" applyAlignment="1">
      <alignment/>
    </xf>
    <xf numFmtId="1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12" xfId="0" applyFont="1" applyBorder="1" applyAlignment="1">
      <alignment/>
    </xf>
    <xf numFmtId="0" fontId="25" fillId="0" borderId="18" xfId="0" applyFont="1" applyBorder="1" applyAlignment="1">
      <alignment horizontal="center" wrapText="1"/>
    </xf>
    <xf numFmtId="0" fontId="25" fillId="0" borderId="19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1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9" xfId="0" applyFont="1" applyBorder="1" applyAlignment="1">
      <alignment/>
    </xf>
    <xf numFmtId="1" fontId="21" fillId="0" borderId="10" xfId="0" applyNumberFormat="1" applyFont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1" fontId="17" fillId="0" borderId="10" xfId="0" applyNumberFormat="1" applyFont="1" applyBorder="1" applyAlignment="1">
      <alignment horizontal="center" vertical="top"/>
    </xf>
    <xf numFmtId="0" fontId="17" fillId="33" borderId="10" xfId="0" applyFont="1" applyFill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21" fillId="0" borderId="12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16" fontId="21" fillId="0" borderId="10" xfId="0" applyNumberFormat="1" applyFont="1" applyBorder="1" applyAlignment="1">
      <alignment/>
    </xf>
    <xf numFmtId="173" fontId="21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22" fillId="0" borderId="13" xfId="0" applyNumberFormat="1" applyFont="1" applyBorder="1" applyAlignment="1">
      <alignment/>
    </xf>
    <xf numFmtId="170" fontId="21" fillId="0" borderId="10" xfId="0" applyNumberFormat="1" applyFont="1" applyBorder="1" applyAlignment="1">
      <alignment/>
    </xf>
    <xf numFmtId="173" fontId="21" fillId="0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0" fontId="22" fillId="32" borderId="10" xfId="0" applyFont="1" applyFill="1" applyBorder="1" applyAlignment="1">
      <alignment/>
    </xf>
    <xf numFmtId="173" fontId="22" fillId="34" borderId="10" xfId="0" applyNumberFormat="1" applyFont="1" applyFill="1" applyBorder="1" applyAlignment="1">
      <alignment/>
    </xf>
    <xf numFmtId="1" fontId="22" fillId="34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2" fontId="15" fillId="0" borderId="0" xfId="0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Border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5.00390625" style="0" customWidth="1"/>
    <col min="2" max="2" width="33.7109375" style="0" customWidth="1"/>
    <col min="3" max="3" width="10.421875" style="0" customWidth="1"/>
    <col min="4" max="5" width="10.28125" style="0" customWidth="1"/>
    <col min="6" max="6" width="12.28125" style="0" customWidth="1"/>
    <col min="7" max="7" width="11.8515625" style="0" customWidth="1"/>
    <col min="8" max="8" width="13.140625" style="0" customWidth="1"/>
    <col min="10" max="14" width="0" style="0" hidden="1" customWidth="1"/>
    <col min="15" max="15" width="9.28125" style="0" hidden="1" customWidth="1"/>
  </cols>
  <sheetData>
    <row r="1" spans="1:8" ht="15">
      <c r="A1" s="107"/>
      <c r="B1" s="107"/>
      <c r="C1" s="107"/>
      <c r="D1" s="107"/>
      <c r="E1" s="107" t="s">
        <v>138</v>
      </c>
      <c r="F1" s="107"/>
      <c r="G1" s="107"/>
      <c r="H1" s="107"/>
    </row>
    <row r="2" spans="1:8" ht="15">
      <c r="A2" s="107"/>
      <c r="B2" s="107"/>
      <c r="C2" s="107"/>
      <c r="D2" s="107"/>
      <c r="E2" s="107" t="s">
        <v>139</v>
      </c>
      <c r="F2" s="107"/>
      <c r="G2" s="107"/>
      <c r="H2" s="107"/>
    </row>
    <row r="3" spans="1:8" ht="15">
      <c r="A3" s="107"/>
      <c r="B3" s="107"/>
      <c r="C3" s="107"/>
      <c r="D3" s="107"/>
      <c r="E3" s="107" t="s">
        <v>142</v>
      </c>
      <c r="F3" s="107"/>
      <c r="G3" s="107"/>
      <c r="H3" s="107"/>
    </row>
    <row r="4" spans="1:8" ht="15">
      <c r="A4" s="107"/>
      <c r="B4" s="107"/>
      <c r="C4" s="107"/>
      <c r="D4" s="107"/>
      <c r="E4" s="107" t="s">
        <v>143</v>
      </c>
      <c r="F4" s="107"/>
      <c r="G4" s="107"/>
      <c r="H4" s="107"/>
    </row>
    <row r="5" spans="1:8" ht="15">
      <c r="A5" s="107"/>
      <c r="B5" s="107"/>
      <c r="C5" s="107"/>
      <c r="D5" s="107"/>
      <c r="E5" s="107"/>
      <c r="F5" s="107"/>
      <c r="G5" s="107"/>
      <c r="H5" s="107"/>
    </row>
    <row r="6" spans="1:8" ht="15">
      <c r="A6" s="107"/>
      <c r="B6" s="108" t="s">
        <v>66</v>
      </c>
      <c r="C6" s="108"/>
      <c r="D6" s="108"/>
      <c r="E6" s="108"/>
      <c r="F6" s="108"/>
      <c r="G6" s="108"/>
      <c r="H6" s="107"/>
    </row>
    <row r="7" spans="1:8" ht="15">
      <c r="A7" s="107"/>
      <c r="B7" s="108" t="s">
        <v>67</v>
      </c>
      <c r="C7" s="108"/>
      <c r="D7" s="108"/>
      <c r="E7" s="108"/>
      <c r="F7" s="108"/>
      <c r="G7" s="108"/>
      <c r="H7" s="107"/>
    </row>
    <row r="8" spans="1:11" ht="15">
      <c r="A8" s="107"/>
      <c r="B8" s="108" t="s">
        <v>118</v>
      </c>
      <c r="C8" s="108"/>
      <c r="D8" s="108"/>
      <c r="E8" s="108"/>
      <c r="F8" s="108"/>
      <c r="G8" s="108"/>
      <c r="H8" s="107"/>
      <c r="K8" t="s">
        <v>113</v>
      </c>
    </row>
    <row r="9" spans="1:8" ht="15">
      <c r="A9" s="107"/>
      <c r="B9" s="107"/>
      <c r="C9" s="107"/>
      <c r="D9" s="107"/>
      <c r="E9" s="107"/>
      <c r="F9" s="107"/>
      <c r="G9" s="107"/>
      <c r="H9" s="107"/>
    </row>
    <row r="10" spans="1:8" ht="15" hidden="1">
      <c r="A10" s="107"/>
      <c r="B10" s="107"/>
      <c r="C10" s="107"/>
      <c r="D10" s="107"/>
      <c r="E10" s="107"/>
      <c r="F10" s="107"/>
      <c r="G10" s="107"/>
      <c r="H10" s="107"/>
    </row>
    <row r="11" spans="1:15" ht="60" customHeight="1">
      <c r="A11" s="127" t="s">
        <v>52</v>
      </c>
      <c r="B11" s="128" t="s">
        <v>19</v>
      </c>
      <c r="C11" s="129" t="s">
        <v>119</v>
      </c>
      <c r="D11" s="128" t="s">
        <v>94</v>
      </c>
      <c r="E11" s="128" t="s">
        <v>82</v>
      </c>
      <c r="F11" s="128" t="s">
        <v>80</v>
      </c>
      <c r="G11" s="111" t="s">
        <v>120</v>
      </c>
      <c r="H11" s="130" t="s">
        <v>81</v>
      </c>
      <c r="J11" s="58" t="s">
        <v>82</v>
      </c>
      <c r="K11" s="58" t="s">
        <v>80</v>
      </c>
      <c r="L11" s="21" t="s">
        <v>112</v>
      </c>
      <c r="M11" s="70" t="s">
        <v>81</v>
      </c>
      <c r="N11" t="s">
        <v>114</v>
      </c>
      <c r="O11" t="s">
        <v>104</v>
      </c>
    </row>
    <row r="12" spans="1:13" ht="15">
      <c r="A12" s="131">
        <v>1</v>
      </c>
      <c r="B12" s="132">
        <v>2</v>
      </c>
      <c r="C12" s="133">
        <v>3</v>
      </c>
      <c r="D12" s="134">
        <v>4</v>
      </c>
      <c r="E12" s="134">
        <v>5</v>
      </c>
      <c r="F12" s="134">
        <v>6</v>
      </c>
      <c r="G12" s="135">
        <v>7</v>
      </c>
      <c r="H12" s="136">
        <v>8</v>
      </c>
      <c r="J12" s="49">
        <v>5</v>
      </c>
      <c r="K12" s="49">
        <v>6</v>
      </c>
      <c r="L12" s="55">
        <v>7</v>
      </c>
      <c r="M12" s="72">
        <v>8</v>
      </c>
    </row>
    <row r="13" spans="1:13" ht="15">
      <c r="A13" s="137"/>
      <c r="B13" s="138" t="s">
        <v>21</v>
      </c>
      <c r="C13" s="119"/>
      <c r="D13" s="119"/>
      <c r="E13" s="119"/>
      <c r="F13" s="119"/>
      <c r="G13" s="139"/>
      <c r="H13" s="140"/>
      <c r="J13" s="59"/>
      <c r="K13" s="59"/>
      <c r="L13" s="1"/>
      <c r="M13" s="48"/>
    </row>
    <row r="14" spans="1:15" ht="30">
      <c r="A14" s="141" t="s">
        <v>13</v>
      </c>
      <c r="B14" s="142" t="s">
        <v>70</v>
      </c>
      <c r="C14" s="119">
        <v>25</v>
      </c>
      <c r="D14" s="143">
        <v>25</v>
      </c>
      <c r="E14" s="143">
        <v>4767</v>
      </c>
      <c r="F14" s="118">
        <f>G14-E14</f>
        <v>1125</v>
      </c>
      <c r="G14" s="120">
        <v>5892</v>
      </c>
      <c r="H14" s="144">
        <f>E14/4</f>
        <v>1191.75</v>
      </c>
      <c r="I14" s="64"/>
      <c r="J14" s="61">
        <v>5535</v>
      </c>
      <c r="K14" s="62">
        <f>L14-J14</f>
        <v>1306</v>
      </c>
      <c r="L14" s="63">
        <v>6841</v>
      </c>
      <c r="M14" s="81">
        <f>J14/4</f>
        <v>1383.75</v>
      </c>
      <c r="N14" s="94">
        <f>H14-M14</f>
        <v>-192</v>
      </c>
      <c r="O14" s="79">
        <f>N14/420</f>
        <v>-0.45714285714285713</v>
      </c>
    </row>
    <row r="15" spans="1:15" ht="15">
      <c r="A15" s="141" t="s">
        <v>14</v>
      </c>
      <c r="B15" s="119" t="s">
        <v>53</v>
      </c>
      <c r="C15" s="119">
        <v>73</v>
      </c>
      <c r="D15" s="143">
        <v>73</v>
      </c>
      <c r="E15" s="143">
        <v>13927</v>
      </c>
      <c r="F15" s="118">
        <f aca="true" t="shared" si="0" ref="F15:F43">G15-E15</f>
        <v>3285</v>
      </c>
      <c r="G15" s="120">
        <v>17212</v>
      </c>
      <c r="H15" s="144">
        <f aca="true" t="shared" si="1" ref="H15:H43">E15/4</f>
        <v>3481.75</v>
      </c>
      <c r="I15" s="64"/>
      <c r="J15" s="61">
        <v>13335</v>
      </c>
      <c r="K15" s="62">
        <f>L15-J15</f>
        <v>3146</v>
      </c>
      <c r="L15" s="63">
        <v>16481</v>
      </c>
      <c r="M15" s="81">
        <f>J15/4</f>
        <v>3333.75</v>
      </c>
      <c r="N15" s="94">
        <f aca="true" t="shared" si="2" ref="N15:N45">H15-M15</f>
        <v>148</v>
      </c>
      <c r="O15" s="79">
        <f aca="true" t="shared" si="3" ref="O15:O45">N15/420</f>
        <v>0.3523809523809524</v>
      </c>
    </row>
    <row r="16" spans="1:15" ht="15">
      <c r="A16" s="141" t="s">
        <v>15</v>
      </c>
      <c r="B16" s="119" t="s">
        <v>54</v>
      </c>
      <c r="C16" s="119">
        <v>110</v>
      </c>
      <c r="D16" s="143">
        <v>110</v>
      </c>
      <c r="E16" s="143">
        <v>20986</v>
      </c>
      <c r="F16" s="118">
        <f t="shared" si="0"/>
        <v>4950</v>
      </c>
      <c r="G16" s="120">
        <v>25936</v>
      </c>
      <c r="H16" s="144">
        <f t="shared" si="1"/>
        <v>5246.5</v>
      </c>
      <c r="I16" s="64"/>
      <c r="J16" s="61">
        <v>19122</v>
      </c>
      <c r="K16" s="62">
        <f>L16-J16</f>
        <v>4511</v>
      </c>
      <c r="L16" s="63">
        <v>23633</v>
      </c>
      <c r="M16" s="81">
        <f>J16/4</f>
        <v>4780.5</v>
      </c>
      <c r="N16" s="94">
        <f t="shared" si="2"/>
        <v>466</v>
      </c>
      <c r="O16" s="79">
        <f t="shared" si="3"/>
        <v>1.1095238095238096</v>
      </c>
    </row>
    <row r="17" spans="1:15" ht="15">
      <c r="A17" s="141"/>
      <c r="B17" s="119"/>
      <c r="C17" s="119"/>
      <c r="D17" s="143"/>
      <c r="E17" s="143"/>
      <c r="F17" s="118"/>
      <c r="G17" s="120"/>
      <c r="H17" s="144"/>
      <c r="I17" s="64"/>
      <c r="J17" s="61"/>
      <c r="K17" s="62"/>
      <c r="L17" s="63"/>
      <c r="M17" s="81"/>
      <c r="N17" s="94"/>
      <c r="O17" s="79"/>
    </row>
    <row r="18" spans="1:15" ht="15">
      <c r="A18" s="141"/>
      <c r="B18" s="145" t="s">
        <v>25</v>
      </c>
      <c r="C18" s="119"/>
      <c r="D18" s="143"/>
      <c r="E18" s="143"/>
      <c r="F18" s="118"/>
      <c r="G18" s="120"/>
      <c r="H18" s="144"/>
      <c r="I18" s="64"/>
      <c r="J18" s="61"/>
      <c r="K18" s="62"/>
      <c r="L18" s="63"/>
      <c r="M18" s="81"/>
      <c r="N18" s="94"/>
      <c r="O18" s="79"/>
    </row>
    <row r="19" spans="1:15" ht="15">
      <c r="A19" s="141" t="s">
        <v>16</v>
      </c>
      <c r="B19" s="119" t="s">
        <v>55</v>
      </c>
      <c r="C19" s="119">
        <v>17</v>
      </c>
      <c r="D19" s="143">
        <v>17</v>
      </c>
      <c r="E19" s="143">
        <v>4017</v>
      </c>
      <c r="F19" s="118">
        <f t="shared" si="0"/>
        <v>947</v>
      </c>
      <c r="G19" s="120">
        <v>4964</v>
      </c>
      <c r="H19" s="144">
        <f t="shared" si="1"/>
        <v>1004.25</v>
      </c>
      <c r="I19" s="64"/>
      <c r="J19" s="61">
        <v>3774</v>
      </c>
      <c r="K19" s="62">
        <f>L19-J19</f>
        <v>890</v>
      </c>
      <c r="L19" s="63">
        <v>4664</v>
      </c>
      <c r="M19" s="81">
        <f>J19/4</f>
        <v>943.5</v>
      </c>
      <c r="N19" s="94">
        <f t="shared" si="2"/>
        <v>60.75</v>
      </c>
      <c r="O19" s="79">
        <f t="shared" si="3"/>
        <v>0.14464285714285716</v>
      </c>
    </row>
    <row r="20" spans="1:15" ht="15">
      <c r="A20" s="141"/>
      <c r="B20" s="145" t="s">
        <v>56</v>
      </c>
      <c r="C20" s="119"/>
      <c r="D20" s="143"/>
      <c r="E20" s="143"/>
      <c r="F20" s="118"/>
      <c r="G20" s="120"/>
      <c r="H20" s="144"/>
      <c r="I20" s="64"/>
      <c r="J20" s="61"/>
      <c r="K20" s="62"/>
      <c r="L20" s="63"/>
      <c r="M20" s="81"/>
      <c r="N20" s="94"/>
      <c r="O20" s="79"/>
    </row>
    <row r="21" spans="1:15" ht="15">
      <c r="A21" s="141" t="s">
        <v>17</v>
      </c>
      <c r="B21" s="119" t="s">
        <v>57</v>
      </c>
      <c r="C21" s="119">
        <v>11</v>
      </c>
      <c r="D21" s="143">
        <v>11</v>
      </c>
      <c r="E21" s="143">
        <v>2599</v>
      </c>
      <c r="F21" s="118">
        <f t="shared" si="0"/>
        <v>613</v>
      </c>
      <c r="G21" s="120">
        <v>3212</v>
      </c>
      <c r="H21" s="144">
        <f t="shared" si="1"/>
        <v>649.75</v>
      </c>
      <c r="I21" s="64"/>
      <c r="J21" s="61">
        <v>2516</v>
      </c>
      <c r="K21" s="62">
        <f>L21-J21</f>
        <v>594</v>
      </c>
      <c r="L21" s="63">
        <v>3110</v>
      </c>
      <c r="M21" s="81">
        <f>J21/4</f>
        <v>629</v>
      </c>
      <c r="N21" s="94">
        <f t="shared" si="2"/>
        <v>20.75</v>
      </c>
      <c r="O21" s="79">
        <f t="shared" si="3"/>
        <v>0.0494047619047619</v>
      </c>
    </row>
    <row r="22" spans="1:15" ht="15">
      <c r="A22" s="141"/>
      <c r="B22" s="139" t="s">
        <v>27</v>
      </c>
      <c r="C22" s="119"/>
      <c r="D22" s="143"/>
      <c r="E22" s="143"/>
      <c r="F22" s="118"/>
      <c r="G22" s="120"/>
      <c r="H22" s="144"/>
      <c r="I22" s="64"/>
      <c r="J22" s="61"/>
      <c r="K22" s="62"/>
      <c r="L22" s="63"/>
      <c r="M22" s="81"/>
      <c r="N22" s="94"/>
      <c r="O22" s="79"/>
    </row>
    <row r="23" spans="1:15" ht="15">
      <c r="A23" s="141" t="s">
        <v>37</v>
      </c>
      <c r="B23" s="119" t="s">
        <v>58</v>
      </c>
      <c r="C23" s="119">
        <v>24</v>
      </c>
      <c r="D23" s="143">
        <v>32</v>
      </c>
      <c r="E23" s="143">
        <v>7560</v>
      </c>
      <c r="F23" s="118">
        <f t="shared" si="0"/>
        <v>1784</v>
      </c>
      <c r="G23" s="120">
        <v>9344</v>
      </c>
      <c r="H23" s="144">
        <f t="shared" si="1"/>
        <v>1890</v>
      </c>
      <c r="I23" s="64"/>
      <c r="J23" s="61">
        <v>6039</v>
      </c>
      <c r="K23" s="62">
        <f>L23-J23</f>
        <v>1424</v>
      </c>
      <c r="L23" s="63">
        <v>7463</v>
      </c>
      <c r="M23" s="81">
        <f>J23/4</f>
        <v>1509.75</v>
      </c>
      <c r="N23" s="94">
        <f t="shared" si="2"/>
        <v>380.25</v>
      </c>
      <c r="O23" s="79">
        <f t="shared" si="3"/>
        <v>0.9053571428571429</v>
      </c>
    </row>
    <row r="24" spans="1:15" ht="15">
      <c r="A24" s="141"/>
      <c r="B24" s="139" t="s">
        <v>59</v>
      </c>
      <c r="C24" s="119"/>
      <c r="D24" s="143"/>
      <c r="E24" s="143"/>
      <c r="F24" s="118"/>
      <c r="G24" s="120"/>
      <c r="H24" s="144"/>
      <c r="I24" s="64"/>
      <c r="J24" s="61"/>
      <c r="K24" s="62"/>
      <c r="L24" s="63"/>
      <c r="M24" s="81"/>
      <c r="N24" s="94"/>
      <c r="O24" s="79"/>
    </row>
    <row r="25" spans="1:15" ht="15">
      <c r="A25" s="141" t="s">
        <v>38</v>
      </c>
      <c r="B25" s="119" t="s">
        <v>60</v>
      </c>
      <c r="C25" s="119">
        <v>16</v>
      </c>
      <c r="D25" s="143">
        <v>16</v>
      </c>
      <c r="E25" s="143">
        <v>3780</v>
      </c>
      <c r="F25" s="118">
        <f t="shared" si="0"/>
        <v>892</v>
      </c>
      <c r="G25" s="120">
        <v>4672</v>
      </c>
      <c r="H25" s="144">
        <f t="shared" si="1"/>
        <v>945</v>
      </c>
      <c r="I25" s="64"/>
      <c r="J25" s="61">
        <v>3774</v>
      </c>
      <c r="K25" s="62">
        <f>L25-J25</f>
        <v>890</v>
      </c>
      <c r="L25" s="63">
        <v>4664</v>
      </c>
      <c r="M25" s="81">
        <f>J25/4</f>
        <v>943.5</v>
      </c>
      <c r="N25" s="94">
        <f t="shared" si="2"/>
        <v>1.5</v>
      </c>
      <c r="O25" s="79">
        <f t="shared" si="3"/>
        <v>0.0035714285714285713</v>
      </c>
    </row>
    <row r="26" spans="1:15" ht="15">
      <c r="A26" s="141"/>
      <c r="B26" s="139" t="s">
        <v>30</v>
      </c>
      <c r="C26" s="119"/>
      <c r="D26" s="143"/>
      <c r="E26" s="143"/>
      <c r="F26" s="118"/>
      <c r="G26" s="120"/>
      <c r="H26" s="144"/>
      <c r="I26" s="64"/>
      <c r="J26" s="61"/>
      <c r="K26" s="62"/>
      <c r="L26" s="63"/>
      <c r="M26" s="81"/>
      <c r="N26" s="94"/>
      <c r="O26" s="79"/>
    </row>
    <row r="27" spans="1:15" ht="30">
      <c r="A27" s="141" t="s">
        <v>39</v>
      </c>
      <c r="B27" s="142" t="s">
        <v>61</v>
      </c>
      <c r="C27" s="119">
        <v>38</v>
      </c>
      <c r="D27" s="143">
        <v>38</v>
      </c>
      <c r="E27" s="143">
        <v>8975</v>
      </c>
      <c r="F27" s="118">
        <f t="shared" si="0"/>
        <v>2117</v>
      </c>
      <c r="G27" s="120">
        <v>11092</v>
      </c>
      <c r="H27" s="144">
        <f t="shared" si="1"/>
        <v>2243.75</v>
      </c>
      <c r="I27" s="64"/>
      <c r="J27" s="61">
        <v>6290</v>
      </c>
      <c r="K27" s="62">
        <f>L27-J27</f>
        <v>1484</v>
      </c>
      <c r="L27" s="63">
        <v>7774</v>
      </c>
      <c r="M27" s="81">
        <f>J27/4</f>
        <v>1572.5</v>
      </c>
      <c r="N27" s="94">
        <f t="shared" si="2"/>
        <v>671.25</v>
      </c>
      <c r="O27" s="79">
        <f t="shared" si="3"/>
        <v>1.5982142857142858</v>
      </c>
    </row>
    <row r="28" spans="1:15" ht="15">
      <c r="A28" s="141"/>
      <c r="B28" s="139" t="s">
        <v>31</v>
      </c>
      <c r="C28" s="119"/>
      <c r="D28" s="143"/>
      <c r="E28" s="143"/>
      <c r="F28" s="118"/>
      <c r="G28" s="120"/>
      <c r="H28" s="144"/>
      <c r="I28" s="64"/>
      <c r="J28" s="61"/>
      <c r="K28" s="62"/>
      <c r="L28" s="63"/>
      <c r="M28" s="81"/>
      <c r="N28" s="94"/>
      <c r="O28" s="79"/>
    </row>
    <row r="29" spans="1:15" ht="15">
      <c r="A29" s="141" t="s">
        <v>40</v>
      </c>
      <c r="B29" s="119" t="s">
        <v>8</v>
      </c>
      <c r="C29" s="119">
        <v>7</v>
      </c>
      <c r="D29" s="143">
        <v>7</v>
      </c>
      <c r="E29" s="143">
        <v>1651</v>
      </c>
      <c r="F29" s="118">
        <f t="shared" si="0"/>
        <v>389</v>
      </c>
      <c r="G29" s="120">
        <v>2040</v>
      </c>
      <c r="H29" s="144">
        <f t="shared" si="1"/>
        <v>412.75</v>
      </c>
      <c r="I29" s="64"/>
      <c r="J29" s="61">
        <v>1258</v>
      </c>
      <c r="K29" s="62">
        <f>L29-J29</f>
        <v>297</v>
      </c>
      <c r="L29" s="63">
        <v>1555</v>
      </c>
      <c r="M29" s="81">
        <f>J29/4</f>
        <v>314.5</v>
      </c>
      <c r="N29" s="94">
        <f t="shared" si="2"/>
        <v>98.25</v>
      </c>
      <c r="O29" s="79">
        <f t="shared" si="3"/>
        <v>0.23392857142857143</v>
      </c>
    </row>
    <row r="30" spans="1:15" ht="15">
      <c r="A30" s="141"/>
      <c r="B30" s="139" t="s">
        <v>32</v>
      </c>
      <c r="C30" s="119"/>
      <c r="D30" s="143"/>
      <c r="E30" s="143"/>
      <c r="F30" s="118"/>
      <c r="G30" s="120"/>
      <c r="H30" s="144"/>
      <c r="I30" s="64"/>
      <c r="J30" s="61"/>
      <c r="K30" s="62"/>
      <c r="L30" s="63"/>
      <c r="M30" s="81"/>
      <c r="N30" s="94"/>
      <c r="O30" s="79"/>
    </row>
    <row r="31" spans="1:15" ht="15">
      <c r="A31" s="141" t="s">
        <v>41</v>
      </c>
      <c r="B31" s="119" t="s">
        <v>9</v>
      </c>
      <c r="C31" s="119">
        <v>8</v>
      </c>
      <c r="D31" s="143">
        <v>8</v>
      </c>
      <c r="E31" s="143">
        <v>1887</v>
      </c>
      <c r="F31" s="118">
        <f t="shared" si="0"/>
        <v>445</v>
      </c>
      <c r="G31" s="120">
        <v>2332</v>
      </c>
      <c r="H31" s="144">
        <f t="shared" si="1"/>
        <v>471.75</v>
      </c>
      <c r="I31" s="64"/>
      <c r="J31" s="61">
        <v>4277</v>
      </c>
      <c r="K31" s="62">
        <f>L31-J31</f>
        <v>1009</v>
      </c>
      <c r="L31" s="63">
        <v>5286</v>
      </c>
      <c r="M31" s="81">
        <f>J31/4</f>
        <v>1069.25</v>
      </c>
      <c r="N31" s="94">
        <f t="shared" si="2"/>
        <v>-597.5</v>
      </c>
      <c r="O31" s="79">
        <f t="shared" si="3"/>
        <v>-1.4226190476190477</v>
      </c>
    </row>
    <row r="32" spans="1:15" ht="15">
      <c r="A32" s="141"/>
      <c r="B32" s="139" t="s">
        <v>24</v>
      </c>
      <c r="C32" s="119"/>
      <c r="D32" s="143"/>
      <c r="E32" s="143"/>
      <c r="F32" s="118"/>
      <c r="G32" s="120"/>
      <c r="H32" s="144"/>
      <c r="I32" s="64"/>
      <c r="J32" s="61"/>
      <c r="K32" s="62"/>
      <c r="L32" s="63"/>
      <c r="M32" s="81"/>
      <c r="N32" s="94"/>
      <c r="O32" s="79"/>
    </row>
    <row r="33" spans="1:15" ht="30">
      <c r="A33" s="141" t="s">
        <v>42</v>
      </c>
      <c r="B33" s="142" t="s">
        <v>63</v>
      </c>
      <c r="C33" s="119">
        <v>17</v>
      </c>
      <c r="D33" s="143">
        <v>22</v>
      </c>
      <c r="E33" s="143">
        <v>5195</v>
      </c>
      <c r="F33" s="118">
        <f t="shared" si="0"/>
        <v>1225</v>
      </c>
      <c r="G33" s="120">
        <v>6420</v>
      </c>
      <c r="H33" s="144">
        <f t="shared" si="1"/>
        <v>1298.75</v>
      </c>
      <c r="I33" s="64"/>
      <c r="J33" s="61">
        <v>3774</v>
      </c>
      <c r="K33" s="62">
        <f>L33-J33</f>
        <v>890</v>
      </c>
      <c r="L33" s="63">
        <v>4664</v>
      </c>
      <c r="M33" s="81">
        <f>J33/4</f>
        <v>943.5</v>
      </c>
      <c r="N33" s="94">
        <f t="shared" si="2"/>
        <v>355.25</v>
      </c>
      <c r="O33" s="79">
        <f t="shared" si="3"/>
        <v>0.8458333333333333</v>
      </c>
    </row>
    <row r="34" spans="1:15" ht="15">
      <c r="A34" s="141"/>
      <c r="B34" s="139" t="s">
        <v>35</v>
      </c>
      <c r="C34" s="119"/>
      <c r="D34" s="143"/>
      <c r="E34" s="143"/>
      <c r="F34" s="118"/>
      <c r="G34" s="120"/>
      <c r="H34" s="144">
        <f t="shared" si="1"/>
        <v>0</v>
      </c>
      <c r="I34" s="64"/>
      <c r="J34" s="61"/>
      <c r="K34" s="62"/>
      <c r="L34" s="63"/>
      <c r="M34" s="81"/>
      <c r="N34" s="94"/>
      <c r="O34" s="79"/>
    </row>
    <row r="35" spans="1:15" ht="15">
      <c r="A35" s="141" t="s">
        <v>43</v>
      </c>
      <c r="B35" s="119" t="s">
        <v>62</v>
      </c>
      <c r="C35" s="119">
        <v>47</v>
      </c>
      <c r="D35" s="143">
        <v>47</v>
      </c>
      <c r="E35" s="143">
        <v>11101</v>
      </c>
      <c r="F35" s="118">
        <f t="shared" si="0"/>
        <v>2619</v>
      </c>
      <c r="G35" s="120">
        <v>13720</v>
      </c>
      <c r="H35" s="144">
        <f t="shared" si="1"/>
        <v>2775.25</v>
      </c>
      <c r="I35" s="64"/>
      <c r="J35" s="61">
        <v>7045</v>
      </c>
      <c r="K35" s="62">
        <f>L35-J35</f>
        <v>1662</v>
      </c>
      <c r="L35" s="63">
        <v>8707</v>
      </c>
      <c r="M35" s="81">
        <f>J35/4</f>
        <v>1761.25</v>
      </c>
      <c r="N35" s="94">
        <f t="shared" si="2"/>
        <v>1014</v>
      </c>
      <c r="O35" s="79">
        <f t="shared" si="3"/>
        <v>2.414285714285714</v>
      </c>
    </row>
    <row r="36" spans="1:15" ht="15">
      <c r="A36" s="141"/>
      <c r="B36" s="139" t="s">
        <v>28</v>
      </c>
      <c r="C36" s="119"/>
      <c r="D36" s="143"/>
      <c r="E36" s="143"/>
      <c r="F36" s="118"/>
      <c r="G36" s="120"/>
      <c r="H36" s="144"/>
      <c r="I36" s="64"/>
      <c r="J36" s="61"/>
      <c r="K36" s="62"/>
      <c r="L36" s="63"/>
      <c r="M36" s="81"/>
      <c r="N36" s="94"/>
      <c r="O36" s="79"/>
    </row>
    <row r="37" spans="1:15" ht="15">
      <c r="A37" s="141" t="s">
        <v>44</v>
      </c>
      <c r="B37" s="119" t="s">
        <v>4</v>
      </c>
      <c r="C37" s="119">
        <v>17</v>
      </c>
      <c r="D37" s="143">
        <v>17</v>
      </c>
      <c r="E37" s="143">
        <v>4017</v>
      </c>
      <c r="F37" s="118">
        <f t="shared" si="0"/>
        <v>947</v>
      </c>
      <c r="G37" s="120">
        <v>4964</v>
      </c>
      <c r="H37" s="144">
        <f t="shared" si="1"/>
        <v>1004.25</v>
      </c>
      <c r="I37" s="64"/>
      <c r="J37" s="61">
        <v>3270</v>
      </c>
      <c r="K37" s="62">
        <f>L37-J37</f>
        <v>772</v>
      </c>
      <c r="L37" s="63">
        <v>4042</v>
      </c>
      <c r="M37" s="81">
        <f>J37/4</f>
        <v>817.5</v>
      </c>
      <c r="N37" s="94">
        <f t="shared" si="2"/>
        <v>186.75</v>
      </c>
      <c r="O37" s="79">
        <f t="shared" si="3"/>
        <v>0.4446428571428571</v>
      </c>
    </row>
    <row r="38" spans="1:15" ht="15">
      <c r="A38" s="141"/>
      <c r="B38" s="139" t="s">
        <v>34</v>
      </c>
      <c r="C38" s="119"/>
      <c r="D38" s="143"/>
      <c r="E38" s="143"/>
      <c r="F38" s="118"/>
      <c r="G38" s="120"/>
      <c r="H38" s="144"/>
      <c r="I38" s="64"/>
      <c r="J38" s="61"/>
      <c r="K38" s="62"/>
      <c r="L38" s="63"/>
      <c r="M38" s="81"/>
      <c r="N38" s="94"/>
      <c r="O38" s="79"/>
    </row>
    <row r="39" spans="1:15" ht="15">
      <c r="A39" s="141" t="s">
        <v>45</v>
      </c>
      <c r="B39" s="119" t="s">
        <v>10</v>
      </c>
      <c r="C39" s="119">
        <v>14</v>
      </c>
      <c r="D39" s="143">
        <v>14</v>
      </c>
      <c r="E39" s="143">
        <v>3308</v>
      </c>
      <c r="F39" s="118">
        <f t="shared" si="0"/>
        <v>780</v>
      </c>
      <c r="G39" s="120">
        <v>4088</v>
      </c>
      <c r="H39" s="144">
        <f t="shared" si="1"/>
        <v>827</v>
      </c>
      <c r="I39" s="64"/>
      <c r="J39" s="61">
        <v>1761</v>
      </c>
      <c r="K39" s="62">
        <f>L39-J39</f>
        <v>416</v>
      </c>
      <c r="L39" s="63">
        <v>2177</v>
      </c>
      <c r="M39" s="81">
        <f>J39/4</f>
        <v>440.25</v>
      </c>
      <c r="N39" s="94">
        <f t="shared" si="2"/>
        <v>386.75</v>
      </c>
      <c r="O39" s="79">
        <f t="shared" si="3"/>
        <v>0.9208333333333333</v>
      </c>
    </row>
    <row r="40" spans="1:15" ht="15">
      <c r="A40" s="141"/>
      <c r="B40" s="139" t="s">
        <v>33</v>
      </c>
      <c r="C40" s="119"/>
      <c r="D40" s="143"/>
      <c r="E40" s="143"/>
      <c r="F40" s="118"/>
      <c r="G40" s="120"/>
      <c r="H40" s="144"/>
      <c r="I40" s="64"/>
      <c r="J40" s="61"/>
      <c r="K40" s="62"/>
      <c r="L40" s="63"/>
      <c r="M40" s="81"/>
      <c r="N40" s="94"/>
      <c r="O40" s="79"/>
    </row>
    <row r="41" spans="1:15" ht="15">
      <c r="A41" s="141" t="s">
        <v>46</v>
      </c>
      <c r="B41" s="119" t="s">
        <v>128</v>
      </c>
      <c r="C41" s="119">
        <v>4</v>
      </c>
      <c r="D41" s="143">
        <v>4</v>
      </c>
      <c r="E41" s="143">
        <v>945</v>
      </c>
      <c r="F41" s="118">
        <f t="shared" si="0"/>
        <v>223</v>
      </c>
      <c r="G41" s="120">
        <v>1168</v>
      </c>
      <c r="H41" s="144">
        <f t="shared" si="1"/>
        <v>236.25</v>
      </c>
      <c r="I41" s="64"/>
      <c r="J41" s="61">
        <v>1258</v>
      </c>
      <c r="K41" s="62">
        <f>L41-J41</f>
        <v>297</v>
      </c>
      <c r="L41" s="63">
        <v>1555</v>
      </c>
      <c r="M41" s="81">
        <f>J41/4</f>
        <v>314.5</v>
      </c>
      <c r="N41" s="94">
        <f t="shared" si="2"/>
        <v>-78.25</v>
      </c>
      <c r="O41" s="79">
        <f t="shared" si="3"/>
        <v>-0.1863095238095238</v>
      </c>
    </row>
    <row r="42" spans="1:15" ht="15">
      <c r="A42" s="141"/>
      <c r="B42" s="139" t="s">
        <v>36</v>
      </c>
      <c r="C42" s="119"/>
      <c r="D42" s="143"/>
      <c r="E42" s="143"/>
      <c r="F42" s="118"/>
      <c r="G42" s="120"/>
      <c r="H42" s="144"/>
      <c r="I42" s="64"/>
      <c r="J42" s="61"/>
      <c r="K42" s="62"/>
      <c r="L42" s="63"/>
      <c r="M42" s="81"/>
      <c r="N42" s="94"/>
      <c r="O42" s="79"/>
    </row>
    <row r="43" spans="1:15" ht="15">
      <c r="A43" s="141" t="s">
        <v>47</v>
      </c>
      <c r="B43" s="119" t="s">
        <v>12</v>
      </c>
      <c r="C43" s="119">
        <v>3</v>
      </c>
      <c r="D43" s="143">
        <v>3</v>
      </c>
      <c r="E43" s="143">
        <v>709</v>
      </c>
      <c r="F43" s="118">
        <f t="shared" si="0"/>
        <v>167</v>
      </c>
      <c r="G43" s="120">
        <v>876</v>
      </c>
      <c r="H43" s="144">
        <f t="shared" si="1"/>
        <v>177.25</v>
      </c>
      <c r="I43" s="101"/>
      <c r="J43" s="99">
        <v>2013</v>
      </c>
      <c r="K43" s="62">
        <f>L43-J43</f>
        <v>475</v>
      </c>
      <c r="L43" s="63">
        <v>2488</v>
      </c>
      <c r="M43" s="81">
        <f>J43/4</f>
        <v>503.25</v>
      </c>
      <c r="N43" s="94">
        <f t="shared" si="2"/>
        <v>-326</v>
      </c>
      <c r="O43" s="79">
        <f t="shared" si="3"/>
        <v>-0.7761904761904762</v>
      </c>
    </row>
    <row r="44" spans="1:15" ht="15">
      <c r="A44" s="141"/>
      <c r="B44" s="146" t="s">
        <v>130</v>
      </c>
      <c r="C44" s="147"/>
      <c r="D44" s="148"/>
      <c r="E44" s="148">
        <v>5858</v>
      </c>
      <c r="F44" s="149">
        <f>G44-E44</f>
        <v>1382</v>
      </c>
      <c r="G44" s="150">
        <v>7240</v>
      </c>
      <c r="H44" s="149"/>
      <c r="I44" s="101"/>
      <c r="J44" s="99"/>
      <c r="K44" s="62"/>
      <c r="L44" s="63"/>
      <c r="M44" s="81"/>
      <c r="N44" s="94"/>
      <c r="O44" s="79"/>
    </row>
    <row r="45" spans="1:15" ht="15">
      <c r="A45" s="151"/>
      <c r="B45" s="152" t="s">
        <v>18</v>
      </c>
      <c r="C45" s="153">
        <f aca="true" t="shared" si="4" ref="C45:H45">SUM(C14:C44)</f>
        <v>431</v>
      </c>
      <c r="D45" s="153">
        <f t="shared" si="4"/>
        <v>444</v>
      </c>
      <c r="E45" s="153">
        <f t="shared" si="4"/>
        <v>101282</v>
      </c>
      <c r="F45" s="153">
        <f t="shared" si="4"/>
        <v>23890</v>
      </c>
      <c r="G45" s="153">
        <f t="shared" si="4"/>
        <v>125172</v>
      </c>
      <c r="H45" s="153">
        <f t="shared" si="4"/>
        <v>23856</v>
      </c>
      <c r="I45" s="102"/>
      <c r="J45" s="100">
        <f>SUM(J14:J43)</f>
        <v>85041</v>
      </c>
      <c r="K45" s="88">
        <f>SUM(K14:K43)</f>
        <v>20063</v>
      </c>
      <c r="L45" s="88">
        <f>SUM(L14:L43)</f>
        <v>105104</v>
      </c>
      <c r="M45" s="88">
        <f>SUM(M14:M43)</f>
        <v>21260.25</v>
      </c>
      <c r="N45" s="94">
        <f t="shared" si="2"/>
        <v>2595.75</v>
      </c>
      <c r="O45" s="79">
        <f t="shared" si="3"/>
        <v>6.180357142857143</v>
      </c>
    </row>
    <row r="46" spans="1:9" ht="15">
      <c r="A46" s="6"/>
      <c r="B46" s="6"/>
      <c r="C46" s="6"/>
      <c r="D46" s="6"/>
      <c r="E46" s="6"/>
      <c r="I46" s="2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Q29" sqref="Q29"/>
    </sheetView>
  </sheetViews>
  <sheetFormatPr defaultColWidth="9.140625" defaultRowHeight="15"/>
  <cols>
    <col min="1" max="1" width="6.140625" style="0" customWidth="1"/>
    <col min="2" max="2" width="33.7109375" style="0" customWidth="1"/>
  </cols>
  <sheetData>
    <row r="1" spans="1:6" ht="15.75">
      <c r="A1" s="158"/>
      <c r="B1" s="158"/>
      <c r="C1" s="158" t="s">
        <v>138</v>
      </c>
      <c r="D1" s="158"/>
      <c r="E1" s="158"/>
      <c r="F1" s="158"/>
    </row>
    <row r="2" spans="1:6" ht="15.75">
      <c r="A2" s="158"/>
      <c r="B2" s="158"/>
      <c r="C2" s="158" t="s">
        <v>139</v>
      </c>
      <c r="D2" s="158"/>
      <c r="E2" s="158"/>
      <c r="F2" s="158"/>
    </row>
    <row r="3" spans="1:6" ht="15.75">
      <c r="A3" s="158"/>
      <c r="B3" s="158"/>
      <c r="C3" s="158" t="s">
        <v>140</v>
      </c>
      <c r="D3" s="158"/>
      <c r="E3" s="158"/>
      <c r="F3" s="158"/>
    </row>
    <row r="4" spans="1:6" ht="15.75">
      <c r="A4" s="158"/>
      <c r="B4" s="158"/>
      <c r="C4" s="158" t="s">
        <v>141</v>
      </c>
      <c r="D4" s="158"/>
      <c r="E4" s="158"/>
      <c r="F4" s="158"/>
    </row>
    <row r="5" spans="1:6" ht="15.75">
      <c r="A5" s="158"/>
      <c r="B5" s="158"/>
      <c r="C5" s="158"/>
      <c r="D5" s="158"/>
      <c r="E5" s="158"/>
      <c r="F5" s="158"/>
    </row>
    <row r="6" spans="1:6" ht="15.75">
      <c r="A6" s="266" t="s">
        <v>13</v>
      </c>
      <c r="B6" s="159" t="s">
        <v>79</v>
      </c>
      <c r="C6" s="159"/>
      <c r="D6" s="159"/>
      <c r="E6" s="158"/>
      <c r="F6" s="158"/>
    </row>
    <row r="7" spans="1:6" ht="15.75">
      <c r="A7" s="158"/>
      <c r="B7" s="159" t="s">
        <v>123</v>
      </c>
      <c r="C7" s="159"/>
      <c r="D7" s="159"/>
      <c r="E7" s="158"/>
      <c r="F7" s="158"/>
    </row>
    <row r="8" spans="1:6" ht="15.75">
      <c r="A8" s="158"/>
      <c r="B8" s="267"/>
      <c r="C8" s="158"/>
      <c r="D8" s="158"/>
      <c r="E8" s="158"/>
      <c r="F8" s="158"/>
    </row>
    <row r="9" spans="1:6" ht="15.75">
      <c r="A9" s="158"/>
      <c r="B9" s="268" t="s">
        <v>110</v>
      </c>
      <c r="C9" s="269"/>
      <c r="D9" s="269"/>
      <c r="E9" s="158"/>
      <c r="F9" s="158"/>
    </row>
    <row r="10" spans="1:6" ht="47.25">
      <c r="A10" s="158"/>
      <c r="B10" s="270" t="s">
        <v>84</v>
      </c>
      <c r="C10" s="179">
        <v>129856</v>
      </c>
      <c r="D10" s="271"/>
      <c r="E10" s="158"/>
      <c r="F10" s="158"/>
    </row>
    <row r="11" spans="1:6" ht="15.75">
      <c r="A11" s="158"/>
      <c r="B11" s="272" t="s">
        <v>85</v>
      </c>
      <c r="C11" s="179">
        <v>98391</v>
      </c>
      <c r="D11" s="271"/>
      <c r="E11" s="158"/>
      <c r="F11" s="158"/>
    </row>
    <row r="12" spans="1:6" ht="15.75">
      <c r="A12" s="158"/>
      <c r="B12" s="273" t="s">
        <v>83</v>
      </c>
      <c r="C12" s="179">
        <f>SUM(C10:C11)</f>
        <v>228247</v>
      </c>
      <c r="D12" s="274"/>
      <c r="E12" s="158"/>
      <c r="F12" s="158"/>
    </row>
    <row r="13" spans="1:6" ht="15.75">
      <c r="A13" s="158"/>
      <c r="B13" s="158"/>
      <c r="C13" s="158"/>
      <c r="D13" s="158"/>
      <c r="E13" s="158"/>
      <c r="F13" s="158"/>
    </row>
    <row r="14" spans="1:6" ht="15.75">
      <c r="A14" s="158"/>
      <c r="B14" s="158"/>
      <c r="C14" s="158"/>
      <c r="D14" s="158"/>
      <c r="E14" s="158"/>
      <c r="F14" s="158"/>
    </row>
    <row r="15" spans="1:6" ht="15.75">
      <c r="A15" s="266" t="s">
        <v>14</v>
      </c>
      <c r="B15" s="159" t="s">
        <v>95</v>
      </c>
      <c r="C15" s="159"/>
      <c r="D15" s="159"/>
      <c r="E15" s="158"/>
      <c r="F15" s="158"/>
    </row>
    <row r="16" spans="1:6" ht="15.75">
      <c r="A16" s="266"/>
      <c r="B16" s="159" t="s">
        <v>123</v>
      </c>
      <c r="C16" s="159"/>
      <c r="D16" s="159"/>
      <c r="E16" s="158"/>
      <c r="F16" s="158"/>
    </row>
    <row r="17" spans="1:6" ht="15.75">
      <c r="A17" s="158"/>
      <c r="B17" s="158"/>
      <c r="C17" s="158"/>
      <c r="D17" s="158"/>
      <c r="E17" s="158"/>
      <c r="F17" s="158"/>
    </row>
    <row r="18" spans="1:6" ht="15.75">
      <c r="A18" s="158"/>
      <c r="B18" s="170" t="s">
        <v>86</v>
      </c>
      <c r="C18" s="170">
        <v>1640</v>
      </c>
      <c r="D18" s="158"/>
      <c r="E18" s="158"/>
      <c r="F18" s="158"/>
    </row>
    <row r="19" spans="1:6" ht="15.75">
      <c r="A19" s="158"/>
      <c r="B19" s="170" t="s">
        <v>87</v>
      </c>
      <c r="C19" s="170">
        <v>280</v>
      </c>
      <c r="D19" s="158"/>
      <c r="E19" s="158"/>
      <c r="F19" s="158"/>
    </row>
    <row r="20" spans="1:6" ht="15.75">
      <c r="A20" s="158"/>
      <c r="B20" s="179" t="s">
        <v>88</v>
      </c>
      <c r="C20" s="179">
        <f>SUM(C18:C19)</f>
        <v>1920</v>
      </c>
      <c r="D20" s="158"/>
      <c r="E20" s="158"/>
      <c r="F20" s="158"/>
    </row>
    <row r="21" spans="1:6" ht="15.75">
      <c r="A21" s="158"/>
      <c r="B21" s="158"/>
      <c r="C21" s="158"/>
      <c r="D21" s="158"/>
      <c r="E21" s="158"/>
      <c r="F21" s="158"/>
    </row>
    <row r="22" spans="1:6" ht="15.75">
      <c r="A22" s="275"/>
      <c r="B22" s="276" t="s">
        <v>111</v>
      </c>
      <c r="C22" s="276">
        <f>C12+C20</f>
        <v>230167</v>
      </c>
      <c r="D22" s="158"/>
      <c r="E22" s="158"/>
      <c r="F22" s="158"/>
    </row>
    <row r="23" spans="1:6" ht="15.75">
      <c r="A23" s="158"/>
      <c r="B23" s="158"/>
      <c r="C23" s="158"/>
      <c r="D23" s="158"/>
      <c r="E23" s="158"/>
      <c r="F23" s="158"/>
    </row>
    <row r="24" spans="1:6" ht="15.75">
      <c r="A24" s="158"/>
      <c r="B24" s="158"/>
      <c r="C24" s="158"/>
      <c r="D24" s="158"/>
      <c r="E24" s="158"/>
      <c r="F24" s="158"/>
    </row>
    <row r="25" spans="1:6" ht="15.75">
      <c r="A25" s="158"/>
      <c r="B25" s="158"/>
      <c r="C25" s="158"/>
      <c r="D25" s="158"/>
      <c r="E25" s="158"/>
      <c r="F25" s="158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28125" style="0" customWidth="1"/>
    <col min="2" max="2" width="33.28125" style="0" customWidth="1"/>
    <col min="3" max="3" width="10.140625" style="0" customWidth="1"/>
    <col min="4" max="4" width="9.28125" style="0" customWidth="1"/>
    <col min="7" max="7" width="14.421875" style="0" customWidth="1"/>
    <col min="9" max="9" width="10.421875" style="0" bestFit="1" customWidth="1"/>
    <col min="10" max="10" width="10.57421875" style="0" bestFit="1" customWidth="1"/>
  </cols>
  <sheetData>
    <row r="1" spans="1:7" ht="15.75">
      <c r="A1" s="158"/>
      <c r="B1" s="158"/>
      <c r="C1" s="158"/>
      <c r="D1" s="158" t="s">
        <v>138</v>
      </c>
      <c r="E1" s="158"/>
      <c r="F1" s="158"/>
      <c r="G1" s="158"/>
    </row>
    <row r="2" spans="1:7" ht="15.75">
      <c r="A2" s="158"/>
      <c r="B2" s="158"/>
      <c r="C2" s="158"/>
      <c r="D2" s="158" t="s">
        <v>139</v>
      </c>
      <c r="E2" s="158"/>
      <c r="F2" s="158"/>
      <c r="G2" s="158"/>
    </row>
    <row r="3" spans="1:7" ht="15.75">
      <c r="A3" s="158"/>
      <c r="B3" s="158"/>
      <c r="C3" s="158"/>
      <c r="D3" s="158" t="s">
        <v>142</v>
      </c>
      <c r="E3" s="158"/>
      <c r="F3" s="158"/>
      <c r="G3" s="158"/>
    </row>
    <row r="4" spans="1:7" ht="15.75">
      <c r="A4" s="158"/>
      <c r="B4" s="158"/>
      <c r="C4" s="158"/>
      <c r="D4" s="158" t="s">
        <v>143</v>
      </c>
      <c r="E4" s="158"/>
      <c r="F4" s="158"/>
      <c r="G4" s="158"/>
    </row>
    <row r="5" spans="1:7" ht="15.75">
      <c r="A5" s="158"/>
      <c r="B5" s="158"/>
      <c r="C5" s="158"/>
      <c r="D5" s="158"/>
      <c r="E5" s="158"/>
      <c r="F5" s="158"/>
      <c r="G5" s="158"/>
    </row>
    <row r="6" spans="1:7" s="3" customFormat="1" ht="15.75">
      <c r="A6" s="159"/>
      <c r="B6" s="159" t="s">
        <v>66</v>
      </c>
      <c r="C6" s="159"/>
      <c r="D6" s="159"/>
      <c r="E6" s="159"/>
      <c r="F6" s="159"/>
      <c r="G6" s="159"/>
    </row>
    <row r="7" spans="1:7" s="3" customFormat="1" ht="15.75">
      <c r="A7" s="159"/>
      <c r="B7" s="159" t="s">
        <v>148</v>
      </c>
      <c r="C7" s="159"/>
      <c r="D7" s="159"/>
      <c r="E7" s="159"/>
      <c r="F7" s="159"/>
      <c r="G7" s="159"/>
    </row>
    <row r="8" spans="1:7" s="3" customFormat="1" ht="15.75">
      <c r="A8" s="159"/>
      <c r="B8" s="159" t="s">
        <v>118</v>
      </c>
      <c r="C8" s="159"/>
      <c r="D8" s="159"/>
      <c r="E8" s="159"/>
      <c r="F8" s="159"/>
      <c r="G8" s="159"/>
    </row>
    <row r="9" spans="1:7" ht="15.75">
      <c r="A9" s="158"/>
      <c r="B9" s="158"/>
      <c r="C9" s="158"/>
      <c r="D9" s="158"/>
      <c r="E9" s="158"/>
      <c r="F9" s="158"/>
      <c r="G9" s="158"/>
    </row>
    <row r="10" spans="1:7" ht="15.75" hidden="1">
      <c r="A10" s="158"/>
      <c r="B10" s="158"/>
      <c r="C10" s="158"/>
      <c r="D10" s="158"/>
      <c r="E10" s="158"/>
      <c r="F10" s="158"/>
      <c r="G10" s="158"/>
    </row>
    <row r="11" spans="1:7" ht="77.25" customHeight="1">
      <c r="A11" s="160" t="s">
        <v>52</v>
      </c>
      <c r="B11" s="161" t="s">
        <v>19</v>
      </c>
      <c r="C11" s="162" t="s">
        <v>71</v>
      </c>
      <c r="D11" s="161" t="s">
        <v>125</v>
      </c>
      <c r="E11" s="161" t="s">
        <v>80</v>
      </c>
      <c r="F11" s="163" t="s">
        <v>120</v>
      </c>
      <c r="G11" s="164" t="s">
        <v>81</v>
      </c>
    </row>
    <row r="12" spans="1:7" ht="15.75">
      <c r="A12" s="165">
        <v>1</v>
      </c>
      <c r="B12" s="161">
        <v>2</v>
      </c>
      <c r="C12" s="166">
        <v>3</v>
      </c>
      <c r="D12" s="166">
        <v>4</v>
      </c>
      <c r="E12" s="166">
        <v>5</v>
      </c>
      <c r="F12" s="166">
        <v>6</v>
      </c>
      <c r="G12" s="167">
        <v>7</v>
      </c>
    </row>
    <row r="13" spans="1:7" ht="15.75">
      <c r="A13" s="168"/>
      <c r="B13" s="169" t="s">
        <v>21</v>
      </c>
      <c r="C13" s="170"/>
      <c r="D13" s="170"/>
      <c r="E13" s="170"/>
      <c r="F13" s="170"/>
      <c r="G13" s="171"/>
    </row>
    <row r="14" spans="1:11" ht="31.5">
      <c r="A14" s="172">
        <v>1</v>
      </c>
      <c r="B14" s="173" t="s">
        <v>70</v>
      </c>
      <c r="C14" s="170">
        <v>1.84</v>
      </c>
      <c r="D14" s="170">
        <v>332</v>
      </c>
      <c r="E14" s="174">
        <v>78</v>
      </c>
      <c r="F14" s="175">
        <f>D14+E14</f>
        <v>410</v>
      </c>
      <c r="G14" s="176">
        <f>D14/4</f>
        <v>83</v>
      </c>
      <c r="I14" s="14"/>
      <c r="J14" s="14"/>
      <c r="K14" s="14"/>
    </row>
    <row r="15" spans="1:11" ht="15.75">
      <c r="A15" s="172">
        <v>2</v>
      </c>
      <c r="B15" s="170" t="s">
        <v>53</v>
      </c>
      <c r="C15" s="177">
        <v>2.93</v>
      </c>
      <c r="D15" s="170">
        <v>528</v>
      </c>
      <c r="E15" s="174">
        <v>125</v>
      </c>
      <c r="F15" s="175">
        <f aca="true" t="shared" si="0" ref="F15:F36">D15+E15</f>
        <v>653</v>
      </c>
      <c r="G15" s="176">
        <f aca="true" t="shared" si="1" ref="G15:G36">D15/4</f>
        <v>132</v>
      </c>
      <c r="I15" s="14"/>
      <c r="J15" s="14"/>
      <c r="K15" s="14"/>
    </row>
    <row r="16" spans="1:11" ht="15.75">
      <c r="A16" s="172">
        <v>3</v>
      </c>
      <c r="B16" s="170" t="s">
        <v>54</v>
      </c>
      <c r="C16" s="170">
        <v>5.59</v>
      </c>
      <c r="D16" s="170">
        <v>1007</v>
      </c>
      <c r="E16" s="174">
        <v>238</v>
      </c>
      <c r="F16" s="175">
        <f t="shared" si="0"/>
        <v>1245</v>
      </c>
      <c r="G16" s="176">
        <f t="shared" si="1"/>
        <v>251.75</v>
      </c>
      <c r="I16" s="14"/>
      <c r="J16" s="14"/>
      <c r="K16" s="14"/>
    </row>
    <row r="17" spans="1:11" ht="15.75">
      <c r="A17" s="172"/>
      <c r="B17" s="178" t="s">
        <v>25</v>
      </c>
      <c r="C17" s="170"/>
      <c r="D17" s="170"/>
      <c r="E17" s="174"/>
      <c r="F17" s="175"/>
      <c r="G17" s="176"/>
      <c r="I17" s="14"/>
      <c r="J17" s="14"/>
      <c r="K17" s="14"/>
    </row>
    <row r="18" spans="1:11" ht="15.75">
      <c r="A18" s="172">
        <v>4</v>
      </c>
      <c r="B18" s="170" t="s">
        <v>55</v>
      </c>
      <c r="C18" s="170">
        <v>0.81</v>
      </c>
      <c r="D18" s="170">
        <v>146</v>
      </c>
      <c r="E18" s="174">
        <v>34</v>
      </c>
      <c r="F18" s="175">
        <f t="shared" si="0"/>
        <v>180</v>
      </c>
      <c r="G18" s="176">
        <f t="shared" si="1"/>
        <v>36.5</v>
      </c>
      <c r="I18" s="14"/>
      <c r="J18" s="14"/>
      <c r="K18" s="14"/>
    </row>
    <row r="19" spans="1:11" ht="15.75">
      <c r="A19" s="172"/>
      <c r="B19" s="179" t="s">
        <v>27</v>
      </c>
      <c r="C19" s="170"/>
      <c r="D19" s="170"/>
      <c r="E19" s="174"/>
      <c r="F19" s="175"/>
      <c r="G19" s="176"/>
      <c r="I19" s="14"/>
      <c r="J19" s="14"/>
      <c r="K19" s="14"/>
    </row>
    <row r="20" spans="1:11" ht="15.75">
      <c r="A20" s="172">
        <v>5</v>
      </c>
      <c r="B20" s="170" t="s">
        <v>58</v>
      </c>
      <c r="C20" s="170">
        <v>2.34</v>
      </c>
      <c r="D20" s="170">
        <v>422</v>
      </c>
      <c r="E20" s="174">
        <v>100</v>
      </c>
      <c r="F20" s="175">
        <f t="shared" si="0"/>
        <v>522</v>
      </c>
      <c r="G20" s="176">
        <f t="shared" si="1"/>
        <v>105.5</v>
      </c>
      <c r="I20" s="14"/>
      <c r="J20" s="14"/>
      <c r="K20" s="14"/>
    </row>
    <row r="21" spans="1:11" ht="15.75">
      <c r="A21" s="172"/>
      <c r="B21" s="179" t="s">
        <v>59</v>
      </c>
      <c r="C21" s="170"/>
      <c r="D21" s="170"/>
      <c r="E21" s="174"/>
      <c r="F21" s="175"/>
      <c r="G21" s="176"/>
      <c r="I21" s="14"/>
      <c r="J21" s="14"/>
      <c r="K21" s="14"/>
    </row>
    <row r="22" spans="1:11" ht="15.75">
      <c r="A22" s="172">
        <v>6</v>
      </c>
      <c r="B22" s="170" t="s">
        <v>60</v>
      </c>
      <c r="C22" s="170">
        <v>0.68</v>
      </c>
      <c r="D22" s="170">
        <v>123</v>
      </c>
      <c r="E22" s="174">
        <v>29</v>
      </c>
      <c r="F22" s="175">
        <f t="shared" si="0"/>
        <v>152</v>
      </c>
      <c r="G22" s="176">
        <f t="shared" si="1"/>
        <v>30.75</v>
      </c>
      <c r="I22" s="14"/>
      <c r="J22" s="14"/>
      <c r="K22" s="14"/>
    </row>
    <row r="23" spans="1:11" ht="15.75">
      <c r="A23" s="172"/>
      <c r="B23" s="179" t="s">
        <v>30</v>
      </c>
      <c r="C23" s="170"/>
      <c r="D23" s="170"/>
      <c r="E23" s="174"/>
      <c r="F23" s="175"/>
      <c r="G23" s="176"/>
      <c r="I23" s="14"/>
      <c r="J23" s="14"/>
      <c r="K23" s="14"/>
    </row>
    <row r="24" spans="1:11" ht="31.5">
      <c r="A24" s="172">
        <v>7</v>
      </c>
      <c r="B24" s="173" t="s">
        <v>61</v>
      </c>
      <c r="C24" s="170">
        <v>2.43</v>
      </c>
      <c r="D24" s="170">
        <v>438</v>
      </c>
      <c r="E24" s="174">
        <v>103</v>
      </c>
      <c r="F24" s="175">
        <f t="shared" si="0"/>
        <v>541</v>
      </c>
      <c r="G24" s="176">
        <f t="shared" si="1"/>
        <v>109.5</v>
      </c>
      <c r="I24" s="14"/>
      <c r="J24" s="14"/>
      <c r="K24" s="14"/>
    </row>
    <row r="25" spans="1:11" ht="15.75">
      <c r="A25" s="172"/>
      <c r="B25" s="179" t="s">
        <v>32</v>
      </c>
      <c r="C25" s="170"/>
      <c r="D25" s="170"/>
      <c r="E25" s="174"/>
      <c r="F25" s="175"/>
      <c r="G25" s="176"/>
      <c r="I25" s="14"/>
      <c r="J25" s="14"/>
      <c r="K25" s="14"/>
    </row>
    <row r="26" spans="1:11" ht="15.75">
      <c r="A26" s="172">
        <v>8</v>
      </c>
      <c r="B26" s="170" t="s">
        <v>9</v>
      </c>
      <c r="C26" s="170">
        <v>0.64</v>
      </c>
      <c r="D26" s="170">
        <v>116</v>
      </c>
      <c r="E26" s="174">
        <v>27</v>
      </c>
      <c r="F26" s="175">
        <f t="shared" si="0"/>
        <v>143</v>
      </c>
      <c r="G26" s="176">
        <f t="shared" si="1"/>
        <v>29</v>
      </c>
      <c r="I26" s="14"/>
      <c r="J26" s="14"/>
      <c r="K26" s="14"/>
    </row>
    <row r="27" spans="1:11" ht="15.75">
      <c r="A27" s="172"/>
      <c r="B27" s="179" t="s">
        <v>24</v>
      </c>
      <c r="C27" s="170"/>
      <c r="D27" s="170"/>
      <c r="E27" s="174"/>
      <c r="F27" s="175"/>
      <c r="G27" s="176"/>
      <c r="I27" s="14"/>
      <c r="J27" s="14"/>
      <c r="K27" s="14"/>
    </row>
    <row r="28" spans="1:11" ht="31.5">
      <c r="A28" s="172">
        <v>9</v>
      </c>
      <c r="B28" s="173" t="s">
        <v>63</v>
      </c>
      <c r="C28" s="170">
        <v>1.72</v>
      </c>
      <c r="D28" s="170">
        <v>310</v>
      </c>
      <c r="E28" s="174">
        <v>73</v>
      </c>
      <c r="F28" s="175">
        <f t="shared" si="0"/>
        <v>383</v>
      </c>
      <c r="G28" s="176">
        <f t="shared" si="1"/>
        <v>77.5</v>
      </c>
      <c r="I28" s="14"/>
      <c r="J28" s="14"/>
      <c r="K28" s="14"/>
    </row>
    <row r="29" spans="1:11" ht="15.75">
      <c r="A29" s="172"/>
      <c r="B29" s="179" t="s">
        <v>35</v>
      </c>
      <c r="C29" s="170"/>
      <c r="D29" s="170"/>
      <c r="E29" s="174"/>
      <c r="F29" s="175"/>
      <c r="G29" s="176"/>
      <c r="I29" s="14"/>
      <c r="J29" s="14"/>
      <c r="K29" s="14"/>
    </row>
    <row r="30" spans="1:11" ht="15.75">
      <c r="A30" s="172">
        <v>10</v>
      </c>
      <c r="B30" s="170" t="s">
        <v>62</v>
      </c>
      <c r="C30" s="177">
        <v>4</v>
      </c>
      <c r="D30" s="170">
        <v>720</v>
      </c>
      <c r="E30" s="174">
        <v>170</v>
      </c>
      <c r="F30" s="175">
        <f t="shared" si="0"/>
        <v>890</v>
      </c>
      <c r="G30" s="176">
        <f t="shared" si="1"/>
        <v>180</v>
      </c>
      <c r="I30" s="14"/>
      <c r="J30" s="14"/>
      <c r="K30" s="14"/>
    </row>
    <row r="31" spans="1:11" ht="15.75">
      <c r="A31" s="172"/>
      <c r="B31" s="179" t="s">
        <v>34</v>
      </c>
      <c r="C31" s="170"/>
      <c r="D31" s="170"/>
      <c r="E31" s="174"/>
      <c r="F31" s="175"/>
      <c r="G31" s="176"/>
      <c r="I31" s="14"/>
      <c r="J31" s="14"/>
      <c r="K31" s="14"/>
    </row>
    <row r="32" spans="1:11" ht="15.75">
      <c r="A32" s="172">
        <v>11</v>
      </c>
      <c r="B32" s="170" t="s">
        <v>10</v>
      </c>
      <c r="C32" s="170">
        <v>1.24</v>
      </c>
      <c r="D32" s="170">
        <v>224</v>
      </c>
      <c r="E32" s="174">
        <v>53</v>
      </c>
      <c r="F32" s="175">
        <f t="shared" si="0"/>
        <v>277</v>
      </c>
      <c r="G32" s="176">
        <f t="shared" si="1"/>
        <v>56</v>
      </c>
      <c r="I32" s="14"/>
      <c r="J32" s="14"/>
      <c r="K32" s="14"/>
    </row>
    <row r="33" spans="1:11" ht="15.75">
      <c r="A33" s="172"/>
      <c r="B33" s="179" t="s">
        <v>33</v>
      </c>
      <c r="C33" s="170"/>
      <c r="D33" s="170"/>
      <c r="E33" s="174"/>
      <c r="F33" s="175"/>
      <c r="G33" s="176"/>
      <c r="I33" s="14"/>
      <c r="J33" s="14"/>
      <c r="K33" s="14"/>
    </row>
    <row r="34" spans="1:11" ht="15.75">
      <c r="A34" s="172">
        <v>12</v>
      </c>
      <c r="B34" s="170" t="s">
        <v>128</v>
      </c>
      <c r="C34" s="170">
        <v>0.34</v>
      </c>
      <c r="D34" s="170">
        <v>62</v>
      </c>
      <c r="E34" s="174">
        <v>15</v>
      </c>
      <c r="F34" s="175">
        <f t="shared" si="0"/>
        <v>77</v>
      </c>
      <c r="G34" s="176">
        <f t="shared" si="1"/>
        <v>15.5</v>
      </c>
      <c r="I34" s="14"/>
      <c r="J34" s="14"/>
      <c r="K34" s="14"/>
    </row>
    <row r="35" spans="1:11" ht="15.75">
      <c r="A35" s="172"/>
      <c r="B35" s="179" t="s">
        <v>36</v>
      </c>
      <c r="C35" s="170"/>
      <c r="D35" s="170"/>
      <c r="E35" s="174"/>
      <c r="F35" s="175"/>
      <c r="G35" s="176"/>
      <c r="I35" s="14"/>
      <c r="J35" s="14"/>
      <c r="K35" s="14"/>
    </row>
    <row r="36" spans="1:11" ht="15.75">
      <c r="A36" s="172" t="s">
        <v>44</v>
      </c>
      <c r="B36" s="170" t="s">
        <v>12</v>
      </c>
      <c r="C36" s="170">
        <v>0.277</v>
      </c>
      <c r="D36" s="170">
        <v>50</v>
      </c>
      <c r="E36" s="174">
        <v>12</v>
      </c>
      <c r="F36" s="175">
        <f t="shared" si="0"/>
        <v>62</v>
      </c>
      <c r="G36" s="176">
        <f t="shared" si="1"/>
        <v>12.5</v>
      </c>
      <c r="I36" s="14"/>
      <c r="J36" s="14"/>
      <c r="K36" s="14"/>
    </row>
    <row r="37" spans="1:11" ht="15.75">
      <c r="A37" s="172"/>
      <c r="B37" s="180" t="s">
        <v>130</v>
      </c>
      <c r="C37" s="181"/>
      <c r="D37" s="181">
        <v>849</v>
      </c>
      <c r="E37" s="182">
        <f>F37-D37</f>
        <v>200</v>
      </c>
      <c r="F37" s="183">
        <v>1049</v>
      </c>
      <c r="G37" s="176"/>
      <c r="I37" s="14"/>
      <c r="J37" s="14"/>
      <c r="K37" s="14"/>
    </row>
    <row r="38" spans="1:11" ht="15.75">
      <c r="A38" s="184"/>
      <c r="B38" s="185" t="s">
        <v>18</v>
      </c>
      <c r="C38" s="186">
        <f>SUM(C14:C37)</f>
        <v>24.837</v>
      </c>
      <c r="D38" s="186">
        <f>SUM(D14:D37)</f>
        <v>5327</v>
      </c>
      <c r="E38" s="186">
        <f>SUM(E14:E37)</f>
        <v>1257</v>
      </c>
      <c r="F38" s="186">
        <f>SUM(F14:F37)</f>
        <v>6584</v>
      </c>
      <c r="G38" s="186">
        <f>SUM(G14:G37)</f>
        <v>1119.5</v>
      </c>
      <c r="H38" s="65"/>
      <c r="I38" s="14"/>
      <c r="J38" s="14"/>
      <c r="K38" s="14"/>
    </row>
    <row r="39" spans="1:11" ht="15.75">
      <c r="A39" s="158"/>
      <c r="B39" s="158"/>
      <c r="C39" s="158"/>
      <c r="D39" s="158"/>
      <c r="E39" s="158"/>
      <c r="F39" s="158"/>
      <c r="G39" s="158"/>
      <c r="I39" s="2"/>
      <c r="K39" s="14"/>
    </row>
    <row r="40" spans="2:11" ht="15">
      <c r="B40" s="60"/>
      <c r="F40" s="3"/>
      <c r="K40" s="14"/>
    </row>
    <row r="41" spans="2:6" ht="15">
      <c r="B41" s="8"/>
      <c r="F41" s="14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.28125" style="0" customWidth="1"/>
    <col min="2" max="2" width="36.140625" style="0" customWidth="1"/>
    <col min="3" max="3" width="10.140625" style="0" customWidth="1"/>
    <col min="4" max="4" width="9.28125" style="0" customWidth="1"/>
    <col min="5" max="13" width="9.00390625" style="0" customWidth="1"/>
    <col min="14" max="14" width="10.421875" style="0" bestFit="1" customWidth="1"/>
  </cols>
  <sheetData>
    <row r="1" spans="1:13" ht="15">
      <c r="A1" s="107"/>
      <c r="B1" s="107"/>
      <c r="C1" s="107"/>
      <c r="D1" s="107"/>
      <c r="E1" s="107"/>
      <c r="F1" s="107"/>
      <c r="G1" s="107" t="s">
        <v>138</v>
      </c>
      <c r="H1" s="107"/>
      <c r="I1" s="107"/>
      <c r="J1" s="107"/>
      <c r="K1" s="107"/>
      <c r="L1" s="107"/>
      <c r="M1" s="107"/>
    </row>
    <row r="2" spans="1:13" ht="15">
      <c r="A2" s="107"/>
      <c r="B2" s="107"/>
      <c r="C2" s="107"/>
      <c r="D2" s="107"/>
      <c r="E2" s="107"/>
      <c r="F2" s="107"/>
      <c r="G2" s="107" t="s">
        <v>139</v>
      </c>
      <c r="H2" s="107"/>
      <c r="I2" s="107"/>
      <c r="J2" s="107"/>
      <c r="K2" s="107"/>
      <c r="L2" s="107"/>
      <c r="M2" s="107"/>
    </row>
    <row r="3" spans="1:13" ht="15">
      <c r="A3" s="107"/>
      <c r="B3" s="107"/>
      <c r="C3" s="107"/>
      <c r="D3" s="107"/>
      <c r="E3" s="107"/>
      <c r="F3" s="107"/>
      <c r="G3" s="107" t="s">
        <v>145</v>
      </c>
      <c r="H3" s="107"/>
      <c r="I3" s="107"/>
      <c r="J3" s="107"/>
      <c r="K3" s="107"/>
      <c r="L3" s="107"/>
      <c r="M3" s="107"/>
    </row>
    <row r="4" spans="1:13" ht="15">
      <c r="A4" s="107"/>
      <c r="B4" s="107"/>
      <c r="C4" s="107"/>
      <c r="D4" s="107"/>
      <c r="E4" s="107"/>
      <c r="F4" s="107"/>
      <c r="G4" s="107" t="s">
        <v>144</v>
      </c>
      <c r="H4" s="107"/>
      <c r="I4" s="107"/>
      <c r="J4" s="107"/>
      <c r="K4" s="107"/>
      <c r="L4" s="107"/>
      <c r="M4" s="107"/>
    </row>
    <row r="5" spans="1:13" s="3" customFormat="1" ht="15">
      <c r="A5" s="108"/>
      <c r="B5" s="108" t="s">
        <v>108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s="3" customFormat="1" ht="15">
      <c r="A6" s="108"/>
      <c r="B6" s="108" t="s">
        <v>149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3" customFormat="1" ht="15">
      <c r="A7" s="108"/>
      <c r="B7" s="108" t="s">
        <v>118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ht="15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60.75" customHeight="1">
      <c r="A10" s="127" t="s">
        <v>52</v>
      </c>
      <c r="B10" s="128" t="s">
        <v>19</v>
      </c>
      <c r="C10" s="129" t="s">
        <v>71</v>
      </c>
      <c r="D10" s="128" t="s">
        <v>125</v>
      </c>
      <c r="E10" s="128" t="s">
        <v>80</v>
      </c>
      <c r="F10" s="111" t="s">
        <v>120</v>
      </c>
      <c r="G10" s="154" t="s">
        <v>81</v>
      </c>
      <c r="H10" s="129" t="s">
        <v>93</v>
      </c>
      <c r="I10" s="128" t="s">
        <v>126</v>
      </c>
      <c r="J10" s="128" t="s">
        <v>80</v>
      </c>
      <c r="K10" s="111" t="s">
        <v>120</v>
      </c>
      <c r="L10" s="154" t="s">
        <v>81</v>
      </c>
      <c r="M10" s="107"/>
    </row>
    <row r="11" spans="1:13" ht="15">
      <c r="A11" s="131">
        <v>1</v>
      </c>
      <c r="B11" s="132">
        <v>2</v>
      </c>
      <c r="C11" s="134">
        <v>3</v>
      </c>
      <c r="D11" s="134">
        <v>4</v>
      </c>
      <c r="E11" s="134">
        <v>5</v>
      </c>
      <c r="F11" s="134">
        <v>6</v>
      </c>
      <c r="G11" s="155">
        <v>7</v>
      </c>
      <c r="H11" s="134">
        <v>8</v>
      </c>
      <c r="I11" s="134">
        <v>9</v>
      </c>
      <c r="J11" s="134">
        <v>10</v>
      </c>
      <c r="K11" s="134">
        <v>11</v>
      </c>
      <c r="L11" s="155">
        <v>12</v>
      </c>
      <c r="M11" s="107"/>
    </row>
    <row r="12" spans="1:13" ht="15">
      <c r="A12" s="137"/>
      <c r="B12" s="138" t="s">
        <v>21</v>
      </c>
      <c r="C12" s="119"/>
      <c r="D12" s="119"/>
      <c r="E12" s="119"/>
      <c r="F12" s="119"/>
      <c r="G12" s="140"/>
      <c r="H12" s="119"/>
      <c r="I12" s="119"/>
      <c r="J12" s="119"/>
      <c r="K12" s="119"/>
      <c r="L12" s="140"/>
      <c r="M12" s="107"/>
    </row>
    <row r="13" spans="1:15" ht="15">
      <c r="A13" s="141">
        <v>1</v>
      </c>
      <c r="B13" s="142" t="s">
        <v>70</v>
      </c>
      <c r="C13" s="119">
        <v>0.4</v>
      </c>
      <c r="D13" s="119">
        <v>72</v>
      </c>
      <c r="E13" s="156">
        <v>17</v>
      </c>
      <c r="F13" s="157">
        <f>D13+E13</f>
        <v>89</v>
      </c>
      <c r="G13" s="144">
        <f>D13/4</f>
        <v>18</v>
      </c>
      <c r="H13" s="119">
        <v>0.3</v>
      </c>
      <c r="I13" s="119">
        <v>137</v>
      </c>
      <c r="J13" s="156">
        <v>32</v>
      </c>
      <c r="K13" s="157">
        <f>I13+J13</f>
        <v>169</v>
      </c>
      <c r="L13" s="144">
        <f>I13/4</f>
        <v>34.25</v>
      </c>
      <c r="M13" s="107"/>
      <c r="N13" s="103"/>
      <c r="O13" s="14"/>
    </row>
    <row r="14" spans="1:15" ht="15">
      <c r="A14" s="141">
        <v>2</v>
      </c>
      <c r="B14" s="119" t="s">
        <v>53</v>
      </c>
      <c r="C14" s="115">
        <v>2.55</v>
      </c>
      <c r="D14" s="119">
        <v>459</v>
      </c>
      <c r="E14" s="156">
        <v>108</v>
      </c>
      <c r="F14" s="157">
        <f aca="true" t="shared" si="0" ref="F14:F37">D14+E14</f>
        <v>567</v>
      </c>
      <c r="G14" s="144">
        <f aca="true" t="shared" si="1" ref="G14:G37">D14/4</f>
        <v>114.75</v>
      </c>
      <c r="H14" s="119"/>
      <c r="I14" s="119"/>
      <c r="J14" s="156"/>
      <c r="K14" s="157"/>
      <c r="L14" s="144"/>
      <c r="M14" s="107"/>
      <c r="N14" s="103"/>
      <c r="O14" s="14"/>
    </row>
    <row r="15" spans="1:15" ht="15">
      <c r="A15" s="141">
        <v>3</v>
      </c>
      <c r="B15" s="119" t="s">
        <v>54</v>
      </c>
      <c r="C15" s="119">
        <v>10.1</v>
      </c>
      <c r="D15" s="119">
        <v>1818</v>
      </c>
      <c r="E15" s="156">
        <v>429</v>
      </c>
      <c r="F15" s="157">
        <f t="shared" si="0"/>
        <v>2247</v>
      </c>
      <c r="G15" s="144">
        <f t="shared" si="1"/>
        <v>454.5</v>
      </c>
      <c r="H15" s="119"/>
      <c r="I15" s="119"/>
      <c r="J15" s="156"/>
      <c r="K15" s="157"/>
      <c r="L15" s="144"/>
      <c r="M15" s="107"/>
      <c r="N15" s="103"/>
      <c r="O15" s="14"/>
    </row>
    <row r="16" spans="1:15" ht="15">
      <c r="A16" s="141"/>
      <c r="B16" s="139" t="s">
        <v>26</v>
      </c>
      <c r="C16" s="119"/>
      <c r="D16" s="119"/>
      <c r="E16" s="156"/>
      <c r="F16" s="157"/>
      <c r="G16" s="144"/>
      <c r="H16" s="119"/>
      <c r="I16" s="119"/>
      <c r="J16" s="156"/>
      <c r="K16" s="157"/>
      <c r="L16" s="144"/>
      <c r="M16" s="107"/>
      <c r="N16" s="103"/>
      <c r="O16" s="14"/>
    </row>
    <row r="17" spans="1:15" ht="15">
      <c r="A17" s="141">
        <v>4</v>
      </c>
      <c r="B17" s="119" t="s">
        <v>57</v>
      </c>
      <c r="C17" s="119">
        <v>0.27</v>
      </c>
      <c r="D17" s="119">
        <v>49</v>
      </c>
      <c r="E17" s="156">
        <v>12</v>
      </c>
      <c r="F17" s="157">
        <f t="shared" si="0"/>
        <v>61</v>
      </c>
      <c r="G17" s="144">
        <f t="shared" si="1"/>
        <v>12.25</v>
      </c>
      <c r="H17" s="119"/>
      <c r="I17" s="119"/>
      <c r="J17" s="156"/>
      <c r="K17" s="157"/>
      <c r="L17" s="144"/>
      <c r="M17" s="107"/>
      <c r="N17" s="103"/>
      <c r="O17" s="14"/>
    </row>
    <row r="18" spans="1:15" ht="15">
      <c r="A18" s="141"/>
      <c r="B18" s="139" t="s">
        <v>27</v>
      </c>
      <c r="C18" s="119"/>
      <c r="D18" s="119"/>
      <c r="E18" s="156"/>
      <c r="F18" s="157"/>
      <c r="G18" s="144"/>
      <c r="H18" s="119"/>
      <c r="I18" s="119"/>
      <c r="J18" s="156"/>
      <c r="K18" s="157"/>
      <c r="L18" s="144"/>
      <c r="M18" s="107"/>
      <c r="N18" s="103"/>
      <c r="O18" s="14"/>
    </row>
    <row r="19" spans="1:15" ht="15">
      <c r="A19" s="141">
        <v>5</v>
      </c>
      <c r="B19" s="119" t="s">
        <v>58</v>
      </c>
      <c r="C19" s="119">
        <v>3.8</v>
      </c>
      <c r="D19" s="119">
        <v>684</v>
      </c>
      <c r="E19" s="156">
        <v>161</v>
      </c>
      <c r="F19" s="157">
        <f t="shared" si="0"/>
        <v>845</v>
      </c>
      <c r="G19" s="144">
        <f t="shared" si="1"/>
        <v>171</v>
      </c>
      <c r="H19" s="119"/>
      <c r="I19" s="119"/>
      <c r="J19" s="156"/>
      <c r="K19" s="157"/>
      <c r="L19" s="144"/>
      <c r="M19" s="107"/>
      <c r="N19" s="103"/>
      <c r="O19" s="14"/>
    </row>
    <row r="20" spans="1:15" ht="15">
      <c r="A20" s="141"/>
      <c r="B20" s="139" t="s">
        <v>59</v>
      </c>
      <c r="C20" s="119"/>
      <c r="D20" s="119"/>
      <c r="E20" s="156"/>
      <c r="F20" s="157"/>
      <c r="G20" s="144"/>
      <c r="H20" s="119"/>
      <c r="I20" s="119"/>
      <c r="J20" s="156"/>
      <c r="K20" s="157"/>
      <c r="L20" s="144"/>
      <c r="M20" s="107"/>
      <c r="N20" s="103"/>
      <c r="O20" s="14"/>
    </row>
    <row r="21" spans="1:15" ht="15">
      <c r="A21" s="141">
        <v>6</v>
      </c>
      <c r="B21" s="119" t="s">
        <v>60</v>
      </c>
      <c r="C21" s="119">
        <v>0.55</v>
      </c>
      <c r="D21" s="119">
        <v>99</v>
      </c>
      <c r="E21" s="156">
        <v>23</v>
      </c>
      <c r="F21" s="157">
        <f t="shared" si="0"/>
        <v>122</v>
      </c>
      <c r="G21" s="144">
        <f t="shared" si="1"/>
        <v>24.75</v>
      </c>
      <c r="H21" s="119"/>
      <c r="I21" s="119"/>
      <c r="J21" s="156"/>
      <c r="K21" s="157"/>
      <c r="L21" s="144"/>
      <c r="M21" s="107"/>
      <c r="N21" s="103"/>
      <c r="O21" s="14"/>
    </row>
    <row r="22" spans="1:15" ht="15">
      <c r="A22" s="141"/>
      <c r="B22" s="139" t="s">
        <v>30</v>
      </c>
      <c r="C22" s="119"/>
      <c r="D22" s="119"/>
      <c r="E22" s="156"/>
      <c r="F22" s="157"/>
      <c r="G22" s="144"/>
      <c r="H22" s="119"/>
      <c r="I22" s="119"/>
      <c r="J22" s="156"/>
      <c r="K22" s="157"/>
      <c r="L22" s="144"/>
      <c r="M22" s="107"/>
      <c r="N22" s="103"/>
      <c r="O22" s="14"/>
    </row>
    <row r="23" spans="1:15" ht="15">
      <c r="A23" s="141">
        <v>7</v>
      </c>
      <c r="B23" s="119" t="s">
        <v>61</v>
      </c>
      <c r="C23" s="119">
        <v>1.05</v>
      </c>
      <c r="D23" s="119">
        <v>189</v>
      </c>
      <c r="E23" s="156">
        <v>45</v>
      </c>
      <c r="F23" s="157">
        <f t="shared" si="0"/>
        <v>234</v>
      </c>
      <c r="G23" s="144">
        <f t="shared" si="1"/>
        <v>47.25</v>
      </c>
      <c r="H23" s="119"/>
      <c r="I23" s="119"/>
      <c r="J23" s="156"/>
      <c r="K23" s="157"/>
      <c r="L23" s="144"/>
      <c r="M23" s="107"/>
      <c r="N23" s="103"/>
      <c r="O23" s="14"/>
    </row>
    <row r="24" spans="1:15" ht="15">
      <c r="A24" s="141"/>
      <c r="B24" s="139" t="s">
        <v>31</v>
      </c>
      <c r="C24" s="119"/>
      <c r="D24" s="119"/>
      <c r="E24" s="156"/>
      <c r="F24" s="157"/>
      <c r="G24" s="144"/>
      <c r="H24" s="119"/>
      <c r="I24" s="119"/>
      <c r="J24" s="156"/>
      <c r="K24" s="157"/>
      <c r="L24" s="144"/>
      <c r="M24" s="107"/>
      <c r="N24" s="103"/>
      <c r="O24" s="14"/>
    </row>
    <row r="25" spans="1:15" ht="15">
      <c r="A25" s="141">
        <v>8</v>
      </c>
      <c r="B25" s="142" t="s">
        <v>8</v>
      </c>
      <c r="C25" s="119">
        <v>0.23</v>
      </c>
      <c r="D25" s="119">
        <v>42</v>
      </c>
      <c r="E25" s="156">
        <v>10</v>
      </c>
      <c r="F25" s="157">
        <f t="shared" si="0"/>
        <v>52</v>
      </c>
      <c r="G25" s="144">
        <f t="shared" si="1"/>
        <v>10.5</v>
      </c>
      <c r="H25" s="119"/>
      <c r="I25" s="119"/>
      <c r="J25" s="156"/>
      <c r="K25" s="157"/>
      <c r="L25" s="144"/>
      <c r="M25" s="107"/>
      <c r="N25" s="103"/>
      <c r="O25" s="14"/>
    </row>
    <row r="26" spans="1:15" ht="15">
      <c r="A26" s="141"/>
      <c r="B26" s="139" t="s">
        <v>32</v>
      </c>
      <c r="C26" s="119"/>
      <c r="D26" s="119"/>
      <c r="E26" s="156"/>
      <c r="F26" s="157"/>
      <c r="G26" s="144"/>
      <c r="H26" s="119"/>
      <c r="I26" s="119"/>
      <c r="J26" s="156"/>
      <c r="K26" s="157"/>
      <c r="L26" s="144"/>
      <c r="M26" s="107"/>
      <c r="N26" s="103"/>
      <c r="O26" s="14"/>
    </row>
    <row r="27" spans="1:15" ht="15">
      <c r="A27" s="141">
        <v>9</v>
      </c>
      <c r="B27" s="119" t="s">
        <v>9</v>
      </c>
      <c r="C27" s="119">
        <v>1</v>
      </c>
      <c r="D27" s="119">
        <v>180</v>
      </c>
      <c r="E27" s="156">
        <v>42</v>
      </c>
      <c r="F27" s="157">
        <f t="shared" si="0"/>
        <v>222</v>
      </c>
      <c r="G27" s="144">
        <f t="shared" si="1"/>
        <v>45</v>
      </c>
      <c r="H27" s="119"/>
      <c r="I27" s="119"/>
      <c r="J27" s="156"/>
      <c r="K27" s="157"/>
      <c r="L27" s="144"/>
      <c r="M27" s="107"/>
      <c r="N27" s="103"/>
      <c r="O27" s="14"/>
    </row>
    <row r="28" spans="1:15" ht="15">
      <c r="A28" s="141"/>
      <c r="B28" s="139" t="s">
        <v>24</v>
      </c>
      <c r="C28" s="119"/>
      <c r="D28" s="119"/>
      <c r="E28" s="156"/>
      <c r="F28" s="157"/>
      <c r="G28" s="144"/>
      <c r="H28" s="119"/>
      <c r="I28" s="119"/>
      <c r="J28" s="156"/>
      <c r="K28" s="157"/>
      <c r="L28" s="144"/>
      <c r="M28" s="107"/>
      <c r="N28" s="103"/>
      <c r="O28" s="14"/>
    </row>
    <row r="29" spans="1:15" ht="30">
      <c r="A29" s="141">
        <v>10</v>
      </c>
      <c r="B29" s="142" t="s">
        <v>63</v>
      </c>
      <c r="C29" s="119">
        <v>1.96</v>
      </c>
      <c r="D29" s="119">
        <v>353</v>
      </c>
      <c r="E29" s="156">
        <v>83</v>
      </c>
      <c r="F29" s="157">
        <f t="shared" si="0"/>
        <v>436</v>
      </c>
      <c r="G29" s="144">
        <f t="shared" si="1"/>
        <v>88.25</v>
      </c>
      <c r="H29" s="119"/>
      <c r="I29" s="119"/>
      <c r="J29" s="156"/>
      <c r="K29" s="157"/>
      <c r="L29" s="144"/>
      <c r="M29" s="107"/>
      <c r="N29" s="103"/>
      <c r="O29" s="14"/>
    </row>
    <row r="30" spans="1:15" ht="15">
      <c r="A30" s="141"/>
      <c r="B30" s="139" t="s">
        <v>35</v>
      </c>
      <c r="C30" s="119"/>
      <c r="D30" s="119"/>
      <c r="E30" s="156"/>
      <c r="F30" s="157"/>
      <c r="G30" s="144"/>
      <c r="H30" s="119"/>
      <c r="I30" s="119"/>
      <c r="J30" s="156"/>
      <c r="K30" s="157"/>
      <c r="L30" s="144"/>
      <c r="M30" s="107"/>
      <c r="N30" s="103"/>
      <c r="O30" s="14"/>
    </row>
    <row r="31" spans="1:15" ht="15">
      <c r="A31" s="141">
        <v>11</v>
      </c>
      <c r="B31" s="119" t="s">
        <v>62</v>
      </c>
      <c r="C31" s="115">
        <v>4.197</v>
      </c>
      <c r="D31" s="119">
        <v>756</v>
      </c>
      <c r="E31" s="156">
        <v>178</v>
      </c>
      <c r="F31" s="157">
        <f t="shared" si="0"/>
        <v>934</v>
      </c>
      <c r="G31" s="144">
        <f t="shared" si="1"/>
        <v>189</v>
      </c>
      <c r="H31" s="119"/>
      <c r="I31" s="119"/>
      <c r="J31" s="156"/>
      <c r="K31" s="157"/>
      <c r="L31" s="144"/>
      <c r="M31" s="107"/>
      <c r="N31" s="103"/>
      <c r="O31" s="14"/>
    </row>
    <row r="32" spans="1:15" ht="15">
      <c r="A32" s="141"/>
      <c r="B32" s="139" t="s">
        <v>34</v>
      </c>
      <c r="C32" s="119"/>
      <c r="D32" s="119"/>
      <c r="E32" s="156"/>
      <c r="F32" s="157"/>
      <c r="G32" s="144"/>
      <c r="H32" s="119"/>
      <c r="I32" s="119"/>
      <c r="J32" s="156"/>
      <c r="K32" s="157"/>
      <c r="L32" s="144"/>
      <c r="M32" s="107"/>
      <c r="N32" s="103"/>
      <c r="O32" s="14"/>
    </row>
    <row r="33" spans="1:15" ht="15">
      <c r="A33" s="141">
        <v>12</v>
      </c>
      <c r="B33" s="119" t="s">
        <v>10</v>
      </c>
      <c r="C33" s="115">
        <v>0.97</v>
      </c>
      <c r="D33" s="119">
        <v>175</v>
      </c>
      <c r="E33" s="156">
        <v>41</v>
      </c>
      <c r="F33" s="157">
        <f t="shared" si="0"/>
        <v>216</v>
      </c>
      <c r="G33" s="144">
        <f t="shared" si="1"/>
        <v>43.75</v>
      </c>
      <c r="H33" s="119"/>
      <c r="I33" s="119"/>
      <c r="J33" s="156"/>
      <c r="K33" s="157"/>
      <c r="L33" s="144"/>
      <c r="M33" s="107"/>
      <c r="N33" s="103"/>
      <c r="O33" s="14"/>
    </row>
    <row r="34" spans="1:15" ht="15">
      <c r="A34" s="141"/>
      <c r="B34" s="139" t="s">
        <v>33</v>
      </c>
      <c r="C34" s="119"/>
      <c r="D34" s="119"/>
      <c r="E34" s="156"/>
      <c r="F34" s="157"/>
      <c r="G34" s="144"/>
      <c r="H34" s="119"/>
      <c r="I34" s="119"/>
      <c r="J34" s="156"/>
      <c r="K34" s="157"/>
      <c r="L34" s="144"/>
      <c r="M34" s="107"/>
      <c r="N34" s="103"/>
      <c r="O34" s="14"/>
    </row>
    <row r="35" spans="1:15" ht="15">
      <c r="A35" s="141">
        <v>13</v>
      </c>
      <c r="B35" s="119" t="s">
        <v>128</v>
      </c>
      <c r="C35" s="119">
        <v>1.09</v>
      </c>
      <c r="D35" s="119">
        <v>197</v>
      </c>
      <c r="E35" s="156">
        <v>46</v>
      </c>
      <c r="F35" s="157">
        <f t="shared" si="0"/>
        <v>243</v>
      </c>
      <c r="G35" s="144">
        <f t="shared" si="1"/>
        <v>49.25</v>
      </c>
      <c r="H35" s="119"/>
      <c r="I35" s="119"/>
      <c r="J35" s="156"/>
      <c r="K35" s="157"/>
      <c r="L35" s="144"/>
      <c r="M35" s="107"/>
      <c r="N35" s="103"/>
      <c r="O35" s="14"/>
    </row>
    <row r="36" spans="1:15" ht="15">
      <c r="A36" s="141"/>
      <c r="B36" s="139" t="s">
        <v>36</v>
      </c>
      <c r="C36" s="119"/>
      <c r="D36" s="119"/>
      <c r="E36" s="156"/>
      <c r="F36" s="157"/>
      <c r="G36" s="144"/>
      <c r="H36" s="119"/>
      <c r="I36" s="119"/>
      <c r="J36" s="156"/>
      <c r="K36" s="157"/>
      <c r="L36" s="144"/>
      <c r="M36" s="107"/>
      <c r="N36" s="103"/>
      <c r="O36" s="14"/>
    </row>
    <row r="37" spans="1:15" ht="15">
      <c r="A37" s="141">
        <v>14</v>
      </c>
      <c r="B37" s="119" t="s">
        <v>12</v>
      </c>
      <c r="C37" s="119">
        <v>1.46</v>
      </c>
      <c r="D37" s="119">
        <v>263</v>
      </c>
      <c r="E37" s="156">
        <v>62</v>
      </c>
      <c r="F37" s="157">
        <f t="shared" si="0"/>
        <v>325</v>
      </c>
      <c r="G37" s="144">
        <f t="shared" si="1"/>
        <v>65.75</v>
      </c>
      <c r="H37" s="119"/>
      <c r="I37" s="119"/>
      <c r="J37" s="156"/>
      <c r="K37" s="157"/>
      <c r="L37" s="144"/>
      <c r="M37" s="107"/>
      <c r="N37" s="103"/>
      <c r="O37" s="14"/>
    </row>
    <row r="38" spans="1:15" ht="15">
      <c r="A38" s="141"/>
      <c r="B38" s="119"/>
      <c r="C38" s="119"/>
      <c r="D38" s="119"/>
      <c r="E38" s="187"/>
      <c r="F38" s="157"/>
      <c r="G38" s="144"/>
      <c r="H38" s="119"/>
      <c r="I38" s="119"/>
      <c r="J38" s="156"/>
      <c r="K38" s="157"/>
      <c r="L38" s="144"/>
      <c r="M38" s="107"/>
      <c r="N38" s="103"/>
      <c r="O38" s="14"/>
    </row>
    <row r="39" spans="1:15" ht="15">
      <c r="A39" s="151"/>
      <c r="B39" s="152" t="s">
        <v>18</v>
      </c>
      <c r="C39" s="153">
        <f>SUM(C13:C38)</f>
        <v>29.627</v>
      </c>
      <c r="D39" s="153">
        <f aca="true" t="shared" si="2" ref="D39:L39">SUM(D13:D38)</f>
        <v>5336</v>
      </c>
      <c r="E39" s="153">
        <f t="shared" si="2"/>
        <v>1257</v>
      </c>
      <c r="F39" s="153">
        <f t="shared" si="2"/>
        <v>6593</v>
      </c>
      <c r="G39" s="153">
        <f t="shared" si="2"/>
        <v>1334</v>
      </c>
      <c r="H39" s="153">
        <f t="shared" si="2"/>
        <v>0.3</v>
      </c>
      <c r="I39" s="153">
        <f t="shared" si="2"/>
        <v>137</v>
      </c>
      <c r="J39" s="153">
        <f t="shared" si="2"/>
        <v>32</v>
      </c>
      <c r="K39" s="153">
        <f t="shared" si="2"/>
        <v>169</v>
      </c>
      <c r="L39" s="153">
        <f t="shared" si="2"/>
        <v>34.25</v>
      </c>
      <c r="M39" s="188">
        <f>F39+K39</f>
        <v>6762</v>
      </c>
      <c r="N39" s="103"/>
      <c r="O39" s="14"/>
    </row>
    <row r="40" spans="1:15" ht="15">
      <c r="A40" s="107" t="s">
        <v>101</v>
      </c>
      <c r="B40" s="107"/>
      <c r="C40" s="107"/>
      <c r="D40" s="107"/>
      <c r="E40" s="107"/>
      <c r="F40" s="107"/>
      <c r="G40" s="107"/>
      <c r="H40" s="107"/>
      <c r="I40" s="189"/>
      <c r="J40" s="107"/>
      <c r="K40" s="107"/>
      <c r="L40" s="107"/>
      <c r="M40" s="107"/>
      <c r="N40" s="103"/>
      <c r="O40" s="14"/>
    </row>
    <row r="41" spans="2:9" ht="15">
      <c r="B41" s="60"/>
      <c r="F41" s="3"/>
      <c r="I41" s="14"/>
    </row>
    <row r="42" ht="15">
      <c r="B42" s="8"/>
    </row>
  </sheetData>
  <sheetProtection/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T12" sqref="T12"/>
    </sheetView>
  </sheetViews>
  <sheetFormatPr defaultColWidth="9.140625" defaultRowHeight="15"/>
  <cols>
    <col min="1" max="1" width="3.7109375" style="0" customWidth="1"/>
    <col min="2" max="2" width="27.7109375" style="0" customWidth="1"/>
    <col min="3" max="3" width="10.421875" style="0" customWidth="1"/>
    <col min="4" max="4" width="10.57421875" style="0" customWidth="1"/>
    <col min="5" max="5" width="9.140625" style="14" customWidth="1"/>
    <col min="6" max="6" width="10.421875" style="0" customWidth="1"/>
    <col min="7" max="7" width="9.140625" style="0" customWidth="1"/>
    <col min="8" max="12" width="0" style="0" hidden="1" customWidth="1"/>
  </cols>
  <sheetData>
    <row r="1" spans="1:14" ht="15.75">
      <c r="A1" s="158"/>
      <c r="B1" s="158"/>
      <c r="C1" s="158"/>
      <c r="D1" s="158"/>
      <c r="E1" s="158" t="s">
        <v>138</v>
      </c>
      <c r="F1" s="158"/>
      <c r="G1" s="158"/>
      <c r="H1" s="158"/>
      <c r="I1" s="158"/>
      <c r="J1" s="158"/>
      <c r="K1" s="158"/>
      <c r="L1" s="158"/>
      <c r="M1" s="158"/>
      <c r="N1" s="107"/>
    </row>
    <row r="2" spans="1:14" ht="15.75">
      <c r="A2" s="158"/>
      <c r="B2" s="158"/>
      <c r="C2" s="158"/>
      <c r="D2" s="158"/>
      <c r="E2" s="158" t="s">
        <v>139</v>
      </c>
      <c r="F2" s="158"/>
      <c r="G2" s="158"/>
      <c r="H2" s="158"/>
      <c r="I2" s="158"/>
      <c r="J2" s="158"/>
      <c r="K2" s="158"/>
      <c r="L2" s="158"/>
      <c r="M2" s="158"/>
      <c r="N2" s="107"/>
    </row>
    <row r="3" spans="1:14" ht="15.75">
      <c r="A3" s="158"/>
      <c r="B3" s="158"/>
      <c r="C3" s="158"/>
      <c r="D3" s="158"/>
      <c r="E3" s="158" t="s">
        <v>145</v>
      </c>
      <c r="F3" s="158"/>
      <c r="G3" s="158"/>
      <c r="H3" s="158"/>
      <c r="I3" s="158"/>
      <c r="J3" s="158"/>
      <c r="K3" s="158"/>
      <c r="L3" s="158"/>
      <c r="M3" s="158"/>
      <c r="N3" s="107"/>
    </row>
    <row r="4" spans="1:14" ht="15.75">
      <c r="A4" s="158"/>
      <c r="B4" s="158"/>
      <c r="C4" s="158"/>
      <c r="D4" s="158"/>
      <c r="E4" s="158" t="s">
        <v>144</v>
      </c>
      <c r="F4" s="158"/>
      <c r="G4" s="158"/>
      <c r="H4" s="158"/>
      <c r="I4" s="158"/>
      <c r="J4" s="158"/>
      <c r="K4" s="158"/>
      <c r="L4" s="158"/>
      <c r="M4" s="158"/>
      <c r="N4" s="107"/>
    </row>
    <row r="5" spans="1:14" ht="15.75">
      <c r="A5" s="158"/>
      <c r="B5" s="158" t="s">
        <v>102</v>
      </c>
      <c r="C5" s="158"/>
      <c r="D5" s="158"/>
      <c r="E5" s="192"/>
      <c r="F5" s="158"/>
      <c r="G5" s="158"/>
      <c r="H5" s="158"/>
      <c r="I5" s="158"/>
      <c r="J5" s="158"/>
      <c r="K5" s="158"/>
      <c r="L5" s="158"/>
      <c r="M5" s="158"/>
      <c r="N5" s="107"/>
    </row>
    <row r="6" spans="1:14" ht="15.75">
      <c r="A6" s="158"/>
      <c r="B6" s="158" t="s">
        <v>150</v>
      </c>
      <c r="C6" s="158"/>
      <c r="D6" s="158"/>
      <c r="E6" s="192"/>
      <c r="F6" s="158"/>
      <c r="G6" s="158"/>
      <c r="H6" s="158"/>
      <c r="I6" s="158"/>
      <c r="J6" s="158"/>
      <c r="K6" s="158"/>
      <c r="L6" s="158"/>
      <c r="M6" s="158"/>
      <c r="N6" s="107"/>
    </row>
    <row r="7" spans="1:14" ht="15.75">
      <c r="A7" s="158"/>
      <c r="B7" s="158" t="s">
        <v>118</v>
      </c>
      <c r="C7" s="158"/>
      <c r="D7" s="158"/>
      <c r="E7" s="192"/>
      <c r="F7" s="158"/>
      <c r="G7" s="158"/>
      <c r="H7" s="158"/>
      <c r="I7" s="158"/>
      <c r="J7" s="158"/>
      <c r="K7" s="158"/>
      <c r="L7" s="158"/>
      <c r="M7" s="158"/>
      <c r="N7" s="107"/>
    </row>
    <row r="8" spans="1:14" ht="15.75">
      <c r="A8" s="158"/>
      <c r="B8" s="158"/>
      <c r="C8" s="158"/>
      <c r="D8" s="158"/>
      <c r="E8" s="192"/>
      <c r="F8" s="158"/>
      <c r="G8" s="158"/>
      <c r="H8" s="158"/>
      <c r="I8" s="158"/>
      <c r="J8" s="158"/>
      <c r="K8" s="158"/>
      <c r="L8" s="158"/>
      <c r="M8" s="158"/>
      <c r="N8" s="107"/>
    </row>
    <row r="9" spans="1:14" ht="38.25" customHeight="1">
      <c r="A9" s="218" t="s">
        <v>52</v>
      </c>
      <c r="B9" s="220" t="s">
        <v>19</v>
      </c>
      <c r="C9" s="193" t="s">
        <v>72</v>
      </c>
      <c r="D9" s="194"/>
      <c r="E9" s="195"/>
      <c r="F9" s="194"/>
      <c r="G9" s="196"/>
      <c r="H9" s="193" t="s">
        <v>73</v>
      </c>
      <c r="I9" s="194"/>
      <c r="J9" s="195"/>
      <c r="K9" s="194"/>
      <c r="L9" s="196"/>
      <c r="M9" s="158"/>
      <c r="N9" s="107"/>
    </row>
    <row r="10" spans="1:14" ht="76.5" customHeight="1">
      <c r="A10" s="219"/>
      <c r="B10" s="221"/>
      <c r="C10" s="162" t="s">
        <v>74</v>
      </c>
      <c r="D10" s="161" t="s">
        <v>125</v>
      </c>
      <c r="E10" s="197" t="s">
        <v>80</v>
      </c>
      <c r="F10" s="163" t="s">
        <v>120</v>
      </c>
      <c r="G10" s="198" t="s">
        <v>92</v>
      </c>
      <c r="H10" s="162" t="s">
        <v>75</v>
      </c>
      <c r="I10" s="161" t="s">
        <v>126</v>
      </c>
      <c r="J10" s="197" t="s">
        <v>80</v>
      </c>
      <c r="K10" s="163" t="s">
        <v>120</v>
      </c>
      <c r="L10" s="198" t="s">
        <v>92</v>
      </c>
      <c r="M10" s="158"/>
      <c r="N10" s="107"/>
    </row>
    <row r="11" spans="1:14" s="10" customFormat="1" ht="12.75" customHeight="1">
      <c r="A11" s="165">
        <v>1</v>
      </c>
      <c r="B11" s="165">
        <v>2</v>
      </c>
      <c r="C11" s="165">
        <v>3</v>
      </c>
      <c r="D11" s="165">
        <v>4</v>
      </c>
      <c r="E11" s="199">
        <v>5</v>
      </c>
      <c r="F11" s="165">
        <v>6</v>
      </c>
      <c r="G11" s="200">
        <v>7</v>
      </c>
      <c r="H11" s="165">
        <v>8</v>
      </c>
      <c r="I11" s="165">
        <v>9</v>
      </c>
      <c r="J11" s="199">
        <v>10</v>
      </c>
      <c r="K11" s="165">
        <v>11</v>
      </c>
      <c r="L11" s="200">
        <v>12</v>
      </c>
      <c r="M11" s="158"/>
      <c r="N11" s="190"/>
    </row>
    <row r="12" spans="1:14" s="11" customFormat="1" ht="15.75">
      <c r="A12" s="201"/>
      <c r="B12" s="201"/>
      <c r="C12" s="202"/>
      <c r="D12" s="202"/>
      <c r="E12" s="203"/>
      <c r="F12" s="202"/>
      <c r="G12" s="204"/>
      <c r="H12" s="202"/>
      <c r="I12" s="202"/>
      <c r="J12" s="203"/>
      <c r="K12" s="202"/>
      <c r="L12" s="204"/>
      <c r="M12" s="205"/>
      <c r="N12" s="191"/>
    </row>
    <row r="13" spans="1:14" ht="15.75">
      <c r="A13" s="206"/>
      <c r="B13" s="207" t="s">
        <v>21</v>
      </c>
      <c r="C13" s="208"/>
      <c r="D13" s="209"/>
      <c r="E13" s="210"/>
      <c r="F13" s="211"/>
      <c r="G13" s="212"/>
      <c r="H13" s="208"/>
      <c r="I13" s="209"/>
      <c r="J13" s="209"/>
      <c r="K13" s="211"/>
      <c r="L13" s="212"/>
      <c r="M13" s="158"/>
      <c r="N13" s="107"/>
    </row>
    <row r="14" spans="1:14" ht="15.75">
      <c r="A14" s="206" t="s">
        <v>13</v>
      </c>
      <c r="B14" s="177" t="s">
        <v>1</v>
      </c>
      <c r="C14" s="208">
        <v>0.8</v>
      </c>
      <c r="D14" s="209">
        <v>144</v>
      </c>
      <c r="E14" s="209">
        <v>34</v>
      </c>
      <c r="F14" s="211">
        <f>D14+E14</f>
        <v>178</v>
      </c>
      <c r="G14" s="212">
        <f>D14/4</f>
        <v>36</v>
      </c>
      <c r="H14" s="208"/>
      <c r="I14" s="209"/>
      <c r="J14" s="209"/>
      <c r="K14" s="211"/>
      <c r="L14" s="212"/>
      <c r="M14" s="158"/>
      <c r="N14" s="107"/>
    </row>
    <row r="15" spans="1:14" ht="15.75">
      <c r="A15" s="206"/>
      <c r="B15" s="179" t="s">
        <v>33</v>
      </c>
      <c r="C15" s="208"/>
      <c r="D15" s="209"/>
      <c r="E15" s="209"/>
      <c r="F15" s="211"/>
      <c r="G15" s="212"/>
      <c r="H15" s="208"/>
      <c r="I15" s="209"/>
      <c r="J15" s="209"/>
      <c r="K15" s="211"/>
      <c r="L15" s="212"/>
      <c r="M15" s="158"/>
      <c r="N15" s="107"/>
    </row>
    <row r="16" spans="1:14" ht="15.75">
      <c r="A16" s="206" t="s">
        <v>37</v>
      </c>
      <c r="B16" s="170" t="s">
        <v>128</v>
      </c>
      <c r="C16" s="208">
        <v>0.3</v>
      </c>
      <c r="D16" s="209">
        <v>54</v>
      </c>
      <c r="E16" s="209">
        <v>13</v>
      </c>
      <c r="F16" s="211">
        <f>D16+E16</f>
        <v>67</v>
      </c>
      <c r="G16" s="212">
        <f>D16/4</f>
        <v>13.5</v>
      </c>
      <c r="H16" s="208"/>
      <c r="I16" s="209"/>
      <c r="J16" s="209"/>
      <c r="K16" s="211"/>
      <c r="L16" s="212"/>
      <c r="M16" s="158"/>
      <c r="N16" s="107"/>
    </row>
    <row r="17" spans="1:14" ht="15.75">
      <c r="A17" s="206"/>
      <c r="B17" s="179" t="s">
        <v>34</v>
      </c>
      <c r="C17" s="208"/>
      <c r="D17" s="209"/>
      <c r="E17" s="209"/>
      <c r="F17" s="211"/>
      <c r="G17" s="212"/>
      <c r="H17" s="208"/>
      <c r="I17" s="209"/>
      <c r="J17" s="209"/>
      <c r="K17" s="211"/>
      <c r="L17" s="212"/>
      <c r="M17" s="158"/>
      <c r="N17" s="107"/>
    </row>
    <row r="18" spans="1:14" ht="15.75">
      <c r="A18" s="206" t="s">
        <v>38</v>
      </c>
      <c r="B18" s="213" t="s">
        <v>10</v>
      </c>
      <c r="C18" s="208">
        <v>0.1</v>
      </c>
      <c r="D18" s="209">
        <v>18</v>
      </c>
      <c r="E18" s="209">
        <v>4</v>
      </c>
      <c r="F18" s="211">
        <f>D18+E18</f>
        <v>22</v>
      </c>
      <c r="G18" s="212">
        <f>D18/4</f>
        <v>4.5</v>
      </c>
      <c r="H18" s="208"/>
      <c r="I18" s="209"/>
      <c r="J18" s="209"/>
      <c r="K18" s="211"/>
      <c r="L18" s="212"/>
      <c r="M18" s="158"/>
      <c r="N18" s="107"/>
    </row>
    <row r="19" spans="1:14" ht="15.75">
      <c r="A19" s="206"/>
      <c r="B19" s="213"/>
      <c r="C19" s="208"/>
      <c r="D19" s="209"/>
      <c r="E19" s="209"/>
      <c r="F19" s="211"/>
      <c r="G19" s="212"/>
      <c r="H19" s="208"/>
      <c r="I19" s="209"/>
      <c r="J19" s="209"/>
      <c r="K19" s="211"/>
      <c r="L19" s="212"/>
      <c r="M19" s="158"/>
      <c r="N19" s="107"/>
    </row>
    <row r="20" spans="1:14" s="12" customFormat="1" ht="15.75">
      <c r="A20" s="185"/>
      <c r="B20" s="186" t="s">
        <v>78</v>
      </c>
      <c r="C20" s="214">
        <f aca="true" t="shared" si="0" ref="C20:L20">SUM(C13:C19)</f>
        <v>1.2000000000000002</v>
      </c>
      <c r="D20" s="215">
        <f t="shared" si="0"/>
        <v>216</v>
      </c>
      <c r="E20" s="215">
        <f t="shared" si="0"/>
        <v>51</v>
      </c>
      <c r="F20" s="215">
        <f t="shared" si="0"/>
        <v>267</v>
      </c>
      <c r="G20" s="215"/>
      <c r="H20" s="214">
        <f t="shared" si="0"/>
        <v>0</v>
      </c>
      <c r="I20" s="215">
        <f t="shared" si="0"/>
        <v>0</v>
      </c>
      <c r="J20" s="215">
        <f t="shared" si="0"/>
        <v>0</v>
      </c>
      <c r="K20" s="215">
        <f t="shared" si="0"/>
        <v>0</v>
      </c>
      <c r="L20" s="215">
        <f t="shared" si="0"/>
        <v>0</v>
      </c>
      <c r="M20" s="216"/>
      <c r="N20" s="107"/>
    </row>
    <row r="21" spans="1:14" ht="15.75">
      <c r="A21" s="217"/>
      <c r="B21" s="217"/>
      <c r="C21" s="158"/>
      <c r="D21" s="158"/>
      <c r="E21" s="192"/>
      <c r="F21" s="158"/>
      <c r="G21" s="158"/>
      <c r="H21" s="158"/>
      <c r="I21" s="158"/>
      <c r="J21" s="192"/>
      <c r="K21" s="158"/>
      <c r="L21" s="158"/>
      <c r="M21" s="158"/>
      <c r="N21" s="107"/>
    </row>
    <row r="22" spans="1:14" ht="15">
      <c r="A22" s="107"/>
      <c r="B22" s="107"/>
      <c r="C22" s="107"/>
      <c r="D22" s="107"/>
      <c r="E22" s="189"/>
      <c r="F22" s="107"/>
      <c r="G22" s="107"/>
      <c r="H22" s="107"/>
      <c r="I22" s="107"/>
      <c r="J22" s="107"/>
      <c r="K22" s="107"/>
      <c r="L22" s="107"/>
      <c r="M22" s="107"/>
      <c r="N22" s="107"/>
    </row>
  </sheetData>
  <sheetProtection/>
  <mergeCells count="2">
    <mergeCell ref="A9:A10"/>
    <mergeCell ref="B9:B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3.7109375" style="0" customWidth="1"/>
    <col min="2" max="2" width="32.00390625" style="0" customWidth="1"/>
    <col min="3" max="3" width="10.421875" style="0" customWidth="1"/>
    <col min="4" max="4" width="10.57421875" style="0" customWidth="1"/>
    <col min="5" max="5" width="9.140625" style="14" customWidth="1"/>
    <col min="6" max="6" width="10.421875" style="0" customWidth="1"/>
    <col min="7" max="7" width="9.140625" style="0" customWidth="1"/>
    <col min="8" max="12" width="0" style="0" hidden="1" customWidth="1"/>
    <col min="14" max="14" width="10.421875" style="0" bestFit="1" customWidth="1"/>
  </cols>
  <sheetData>
    <row r="1" spans="6:8" ht="15">
      <c r="F1" s="107" t="s">
        <v>138</v>
      </c>
      <c r="G1" s="107"/>
      <c r="H1" s="107"/>
    </row>
    <row r="2" spans="6:8" ht="15">
      <c r="F2" s="107" t="s">
        <v>139</v>
      </c>
      <c r="G2" s="107"/>
      <c r="H2" s="107"/>
    </row>
    <row r="3" spans="6:8" ht="15">
      <c r="F3" s="107" t="s">
        <v>145</v>
      </c>
      <c r="G3" s="107"/>
      <c r="H3" s="107"/>
    </row>
    <row r="4" spans="6:8" ht="15">
      <c r="F4" s="107" t="s">
        <v>144</v>
      </c>
      <c r="G4" s="107"/>
      <c r="H4" s="107"/>
    </row>
    <row r="5" spans="1:2" ht="15">
      <c r="A5" s="15"/>
      <c r="B5" s="4" t="s">
        <v>109</v>
      </c>
    </row>
    <row r="6" spans="1:2" ht="15">
      <c r="A6" s="16"/>
      <c r="B6" s="4" t="s">
        <v>103</v>
      </c>
    </row>
    <row r="7" spans="1:2" ht="15">
      <c r="A7" s="16"/>
      <c r="B7" s="4" t="s">
        <v>118</v>
      </c>
    </row>
    <row r="8" spans="1:2" ht="15">
      <c r="A8" s="16"/>
      <c r="B8" s="16"/>
    </row>
    <row r="9" spans="1:12" ht="38.25" customHeight="1">
      <c r="A9" s="222" t="s">
        <v>52</v>
      </c>
      <c r="B9" s="224" t="s">
        <v>19</v>
      </c>
      <c r="C9" s="30" t="s">
        <v>72</v>
      </c>
      <c r="D9" s="31"/>
      <c r="E9" s="66"/>
      <c r="F9" s="31"/>
      <c r="G9" s="32"/>
      <c r="H9" s="30" t="s">
        <v>73</v>
      </c>
      <c r="I9" s="31"/>
      <c r="J9" s="66"/>
      <c r="K9" s="31"/>
      <c r="L9" s="32"/>
    </row>
    <row r="10" spans="1:12" ht="76.5" customHeight="1">
      <c r="A10" s="223"/>
      <c r="B10" s="225"/>
      <c r="C10" s="27" t="s">
        <v>74</v>
      </c>
      <c r="D10" s="43" t="s">
        <v>125</v>
      </c>
      <c r="E10" s="67" t="s">
        <v>80</v>
      </c>
      <c r="F10" s="21" t="s">
        <v>120</v>
      </c>
      <c r="G10" s="73" t="s">
        <v>92</v>
      </c>
      <c r="H10" s="27" t="s">
        <v>75</v>
      </c>
      <c r="I10" s="43" t="s">
        <v>126</v>
      </c>
      <c r="J10" s="67" t="s">
        <v>80</v>
      </c>
      <c r="K10" s="21" t="s">
        <v>120</v>
      </c>
      <c r="L10" s="73" t="s">
        <v>92</v>
      </c>
    </row>
    <row r="11" spans="1:12" s="10" customFormat="1" ht="12.75" customHeight="1">
      <c r="A11" s="51">
        <v>1</v>
      </c>
      <c r="B11" s="50">
        <v>2</v>
      </c>
      <c r="C11" s="50">
        <v>3</v>
      </c>
      <c r="D11" s="50">
        <v>4</v>
      </c>
      <c r="E11" s="68">
        <v>5</v>
      </c>
      <c r="F11" s="50">
        <v>6</v>
      </c>
      <c r="G11" s="74">
        <v>7</v>
      </c>
      <c r="H11" s="50">
        <v>8</v>
      </c>
      <c r="I11" s="50">
        <v>9</v>
      </c>
      <c r="J11" s="68">
        <v>10</v>
      </c>
      <c r="K11" s="50">
        <v>11</v>
      </c>
      <c r="L11" s="74">
        <v>12</v>
      </c>
    </row>
    <row r="12" spans="1:12" s="11" customFormat="1" ht="15">
      <c r="A12" s="23"/>
      <c r="B12" s="34"/>
      <c r="C12" s="35"/>
      <c r="D12" s="35"/>
      <c r="E12" s="69"/>
      <c r="F12" s="35"/>
      <c r="G12" s="75"/>
      <c r="H12" s="35"/>
      <c r="I12" s="35"/>
      <c r="J12" s="69"/>
      <c r="K12" s="35"/>
      <c r="L12" s="75"/>
    </row>
    <row r="13" spans="1:12" ht="15">
      <c r="A13" s="24"/>
      <c r="B13" s="1" t="s">
        <v>21</v>
      </c>
      <c r="C13" s="36"/>
      <c r="D13" s="37"/>
      <c r="E13" s="37"/>
      <c r="F13" s="38"/>
      <c r="G13" s="76"/>
      <c r="H13" s="36"/>
      <c r="I13" s="37"/>
      <c r="J13" s="37"/>
      <c r="K13" s="38"/>
      <c r="L13" s="76"/>
    </row>
    <row r="14" spans="1:14" ht="15">
      <c r="A14" s="24" t="s">
        <v>13</v>
      </c>
      <c r="B14" s="28" t="s">
        <v>105</v>
      </c>
      <c r="C14" s="36">
        <v>1.44</v>
      </c>
      <c r="D14" s="37">
        <v>260</v>
      </c>
      <c r="E14" s="37">
        <v>61</v>
      </c>
      <c r="F14" s="38">
        <f>D14+E14</f>
        <v>321</v>
      </c>
      <c r="G14" s="76">
        <f>D14/4</f>
        <v>65</v>
      </c>
      <c r="H14" s="36"/>
      <c r="I14" s="37"/>
      <c r="J14" s="37"/>
      <c r="K14" s="38"/>
      <c r="L14" s="80"/>
      <c r="N14" s="14"/>
    </row>
    <row r="15" spans="1:14" ht="15">
      <c r="A15" s="24" t="s">
        <v>14</v>
      </c>
      <c r="B15" s="28" t="s">
        <v>129</v>
      </c>
      <c r="C15" s="36">
        <v>0.27</v>
      </c>
      <c r="D15" s="37">
        <v>49</v>
      </c>
      <c r="E15" s="37">
        <v>12</v>
      </c>
      <c r="F15" s="38">
        <f>D15+E15</f>
        <v>61</v>
      </c>
      <c r="G15" s="76">
        <f>D15/4</f>
        <v>12.25</v>
      </c>
      <c r="H15" s="36"/>
      <c r="I15" s="37"/>
      <c r="J15" s="37"/>
      <c r="K15" s="38"/>
      <c r="L15" s="80"/>
      <c r="N15" s="14"/>
    </row>
    <row r="16" spans="1:14" ht="15">
      <c r="A16" s="24" t="s">
        <v>15</v>
      </c>
      <c r="B16" s="28" t="s">
        <v>106</v>
      </c>
      <c r="C16" s="36">
        <v>1.77</v>
      </c>
      <c r="D16" s="37">
        <v>319</v>
      </c>
      <c r="E16" s="37">
        <v>75</v>
      </c>
      <c r="F16" s="38">
        <f>D16+E16</f>
        <v>394</v>
      </c>
      <c r="G16" s="76">
        <f>D16/4</f>
        <v>79.75</v>
      </c>
      <c r="H16" s="36"/>
      <c r="I16" s="37"/>
      <c r="J16" s="37"/>
      <c r="K16" s="38"/>
      <c r="L16" s="80"/>
      <c r="N16" s="14"/>
    </row>
    <row r="17" spans="1:14" ht="30">
      <c r="A17" s="24" t="s">
        <v>16</v>
      </c>
      <c r="B17" s="33" t="s">
        <v>107</v>
      </c>
      <c r="C17" s="36">
        <v>1.4</v>
      </c>
      <c r="D17" s="37">
        <f>C17*45*4</f>
        <v>251.99999999999997</v>
      </c>
      <c r="E17" s="37">
        <v>59</v>
      </c>
      <c r="F17" s="38">
        <f>D17+E17</f>
        <v>311</v>
      </c>
      <c r="G17" s="76">
        <f>D17/4</f>
        <v>62.99999999999999</v>
      </c>
      <c r="H17" s="36"/>
      <c r="I17" s="37"/>
      <c r="J17" s="37"/>
      <c r="K17" s="38"/>
      <c r="L17" s="80">
        <f>I17/4</f>
        <v>0</v>
      </c>
      <c r="N17" s="14"/>
    </row>
    <row r="18" spans="1:14" s="12" customFormat="1" ht="15">
      <c r="A18" s="25"/>
      <c r="B18" s="29" t="s">
        <v>78</v>
      </c>
      <c r="C18" s="42">
        <f aca="true" t="shared" si="0" ref="C18:L18">SUM(C13:C17)</f>
        <v>4.88</v>
      </c>
      <c r="D18" s="90">
        <f t="shared" si="0"/>
        <v>880</v>
      </c>
      <c r="E18" s="90">
        <f t="shared" si="0"/>
        <v>207</v>
      </c>
      <c r="F18" s="90">
        <f t="shared" si="0"/>
        <v>1087</v>
      </c>
      <c r="G18" s="90">
        <f t="shared" si="0"/>
        <v>220</v>
      </c>
      <c r="H18" s="42">
        <f t="shared" si="0"/>
        <v>0</v>
      </c>
      <c r="I18" s="90">
        <f t="shared" si="0"/>
        <v>0</v>
      </c>
      <c r="J18" s="90">
        <f t="shared" si="0"/>
        <v>0</v>
      </c>
      <c r="K18" s="90">
        <f t="shared" si="0"/>
        <v>0</v>
      </c>
      <c r="L18" s="42">
        <f t="shared" si="0"/>
        <v>0</v>
      </c>
      <c r="M18" s="54"/>
      <c r="N18" s="14"/>
    </row>
    <row r="19" spans="1:9" ht="15">
      <c r="A19" s="13"/>
      <c r="B19" s="13"/>
      <c r="I19" s="14"/>
    </row>
  </sheetData>
  <sheetProtection/>
  <mergeCells count="2"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4.421875" style="0" customWidth="1"/>
    <col min="2" max="2" width="27.8515625" style="0" customWidth="1"/>
    <col min="3" max="3" width="10.421875" style="0" customWidth="1"/>
    <col min="4" max="4" width="12.421875" style="0" customWidth="1"/>
    <col min="5" max="5" width="12.140625" style="0" customWidth="1"/>
    <col min="6" max="6" width="13.8515625" style="0" customWidth="1"/>
    <col min="7" max="7" width="12.28125" style="0" customWidth="1"/>
    <col min="8" max="8" width="10.8515625" style="0" customWidth="1"/>
    <col min="10" max="10" width="14.140625" style="0" customWidth="1"/>
  </cols>
  <sheetData>
    <row r="1" spans="1:8" ht="15">
      <c r="A1" s="107"/>
      <c r="B1" s="107"/>
      <c r="C1" s="107"/>
      <c r="D1" s="107"/>
      <c r="E1" s="107" t="s">
        <v>138</v>
      </c>
      <c r="F1" s="107"/>
      <c r="G1" s="107"/>
      <c r="H1" s="107"/>
    </row>
    <row r="2" spans="1:8" ht="15">
      <c r="A2" s="107"/>
      <c r="B2" s="107"/>
      <c r="C2" s="107"/>
      <c r="D2" s="107"/>
      <c r="E2" s="107" t="s">
        <v>139</v>
      </c>
      <c r="F2" s="107"/>
      <c r="G2" s="107"/>
      <c r="H2" s="107"/>
    </row>
    <row r="3" spans="1:8" ht="15">
      <c r="A3" s="107"/>
      <c r="B3" s="107"/>
      <c r="C3" s="107"/>
      <c r="D3" s="107"/>
      <c r="E3" s="107" t="s">
        <v>140</v>
      </c>
      <c r="F3" s="107"/>
      <c r="G3" s="107"/>
      <c r="H3" s="107"/>
    </row>
    <row r="4" spans="1:8" ht="15">
      <c r="A4" s="107"/>
      <c r="B4" s="107"/>
      <c r="C4" s="107"/>
      <c r="D4" s="107"/>
      <c r="E4" s="107" t="s">
        <v>141</v>
      </c>
      <c r="F4" s="107"/>
      <c r="G4" s="107"/>
      <c r="H4" s="107"/>
    </row>
    <row r="5" spans="1:8" ht="14.25" customHeight="1">
      <c r="A5" s="107"/>
      <c r="B5" s="108" t="s">
        <v>68</v>
      </c>
      <c r="C5" s="108"/>
      <c r="D5" s="108"/>
      <c r="E5" s="107"/>
      <c r="F5" s="107"/>
      <c r="G5" s="107"/>
      <c r="H5" s="107"/>
    </row>
    <row r="6" spans="1:8" ht="14.25" customHeight="1">
      <c r="A6" s="107"/>
      <c r="B6" s="108" t="s">
        <v>99</v>
      </c>
      <c r="C6" s="108"/>
      <c r="D6" s="108"/>
      <c r="E6" s="107"/>
      <c r="F6" s="107"/>
      <c r="G6" s="107"/>
      <c r="H6" s="107"/>
    </row>
    <row r="7" spans="1:8" ht="15">
      <c r="A7" s="107"/>
      <c r="B7" s="108" t="s">
        <v>121</v>
      </c>
      <c r="C7" s="108"/>
      <c r="D7" s="108"/>
      <c r="E7" s="107"/>
      <c r="F7" s="107"/>
      <c r="G7" s="107"/>
      <c r="H7" s="107"/>
    </row>
    <row r="8" spans="1:8" ht="15">
      <c r="A8" s="107"/>
      <c r="B8" s="107"/>
      <c r="C8" s="107"/>
      <c r="D8" s="107"/>
      <c r="E8" s="107"/>
      <c r="F8" s="107"/>
      <c r="G8" s="107"/>
      <c r="H8" s="107"/>
    </row>
    <row r="9" spans="1:8" ht="82.5" customHeight="1">
      <c r="A9" s="109" t="s">
        <v>20</v>
      </c>
      <c r="B9" s="110" t="s">
        <v>19</v>
      </c>
      <c r="C9" s="110" t="s">
        <v>124</v>
      </c>
      <c r="D9" s="110" t="s">
        <v>100</v>
      </c>
      <c r="E9" s="110" t="s">
        <v>82</v>
      </c>
      <c r="F9" s="110" t="s">
        <v>80</v>
      </c>
      <c r="G9" s="111" t="s">
        <v>120</v>
      </c>
      <c r="H9" s="109" t="s">
        <v>81</v>
      </c>
    </row>
    <row r="10" spans="1:8" ht="13.5" customHeight="1">
      <c r="A10" s="112">
        <v>1</v>
      </c>
      <c r="B10" s="112">
        <v>2</v>
      </c>
      <c r="C10" s="112">
        <v>3</v>
      </c>
      <c r="D10" s="112">
        <v>4</v>
      </c>
      <c r="E10" s="113">
        <v>5</v>
      </c>
      <c r="F10" s="112">
        <v>6</v>
      </c>
      <c r="G10" s="114">
        <v>7</v>
      </c>
      <c r="H10" s="112">
        <v>8</v>
      </c>
    </row>
    <row r="11" spans="1:8" ht="15">
      <c r="A11" s="115"/>
      <c r="B11" s="116" t="s">
        <v>21</v>
      </c>
      <c r="C11" s="116"/>
      <c r="D11" s="116"/>
      <c r="E11" s="115"/>
      <c r="F11" s="115"/>
      <c r="G11" s="115"/>
      <c r="H11" s="115"/>
    </row>
    <row r="12" spans="1:11" ht="15">
      <c r="A12" s="117" t="s">
        <v>13</v>
      </c>
      <c r="B12" s="115" t="s">
        <v>0</v>
      </c>
      <c r="C12" s="115">
        <v>264</v>
      </c>
      <c r="D12" s="118">
        <v>384</v>
      </c>
      <c r="E12" s="115">
        <v>109258</v>
      </c>
      <c r="F12" s="118">
        <f>G12-E12</f>
        <v>25774</v>
      </c>
      <c r="G12" s="116">
        <v>135032</v>
      </c>
      <c r="H12" s="118">
        <f>G12/4/1.2359</f>
        <v>27314.507646249698</v>
      </c>
      <c r="K12" s="14"/>
    </row>
    <row r="13" spans="1:13" ht="15">
      <c r="A13" s="117" t="s">
        <v>14</v>
      </c>
      <c r="B13" s="115" t="s">
        <v>1</v>
      </c>
      <c r="C13" s="115">
        <v>707</v>
      </c>
      <c r="D13" s="118">
        <v>807</v>
      </c>
      <c r="E13" s="115">
        <v>220856</v>
      </c>
      <c r="F13" s="118">
        <f aca="true" t="shared" si="0" ref="F13:F40">G13-E13</f>
        <v>52100</v>
      </c>
      <c r="G13" s="116">
        <v>272956</v>
      </c>
      <c r="H13" s="118">
        <f aca="true" t="shared" si="1" ref="H13:H40">G13/4/1.2359</f>
        <v>55214.01407880896</v>
      </c>
      <c r="J13" s="95"/>
      <c r="K13" s="96"/>
      <c r="L13" s="95"/>
      <c r="M13" s="95"/>
    </row>
    <row r="14" spans="1:13" ht="15">
      <c r="A14" s="117" t="s">
        <v>15</v>
      </c>
      <c r="B14" s="115" t="s">
        <v>23</v>
      </c>
      <c r="C14" s="115">
        <v>366</v>
      </c>
      <c r="D14" s="118">
        <v>422</v>
      </c>
      <c r="E14" s="115">
        <v>118955</v>
      </c>
      <c r="F14" s="118">
        <f t="shared" si="0"/>
        <v>28061</v>
      </c>
      <c r="G14" s="116">
        <v>147016</v>
      </c>
      <c r="H14" s="118">
        <f t="shared" si="1"/>
        <v>29738.651994497937</v>
      </c>
      <c r="J14" s="95"/>
      <c r="K14" s="95"/>
      <c r="L14" s="105"/>
      <c r="M14" s="95"/>
    </row>
    <row r="15" spans="1:14" ht="30">
      <c r="A15" s="117" t="s">
        <v>16</v>
      </c>
      <c r="B15" s="109" t="s">
        <v>22</v>
      </c>
      <c r="C15" s="109">
        <v>94</v>
      </c>
      <c r="D15" s="118">
        <v>90</v>
      </c>
      <c r="E15" s="115">
        <v>18650</v>
      </c>
      <c r="F15" s="118">
        <f t="shared" si="0"/>
        <v>4400</v>
      </c>
      <c r="G15" s="116">
        <v>23050</v>
      </c>
      <c r="H15" s="118">
        <f t="shared" si="1"/>
        <v>4662.5940610081725</v>
      </c>
      <c r="J15" s="95"/>
      <c r="K15" s="95"/>
      <c r="L15" s="8"/>
      <c r="M15" s="96"/>
      <c r="N15" s="14"/>
    </row>
    <row r="16" spans="1:12" ht="15">
      <c r="A16" s="117"/>
      <c r="B16" s="109"/>
      <c r="C16" s="109"/>
      <c r="D16" s="118"/>
      <c r="E16" s="115"/>
      <c r="F16" s="118"/>
      <c r="G16" s="116"/>
      <c r="H16" s="118"/>
      <c r="L16" s="2"/>
    </row>
    <row r="17" spans="1:18" ht="15">
      <c r="A17" s="117"/>
      <c r="B17" s="116" t="s">
        <v>24</v>
      </c>
      <c r="C17" s="115"/>
      <c r="D17" s="118"/>
      <c r="E17" s="115"/>
      <c r="F17" s="118"/>
      <c r="G17" s="116"/>
      <c r="H17" s="118"/>
      <c r="L17" s="2"/>
      <c r="R17" s="106"/>
    </row>
    <row r="18" spans="1:12" ht="15">
      <c r="A18" s="117" t="s">
        <v>17</v>
      </c>
      <c r="B18" s="115" t="s">
        <v>65</v>
      </c>
      <c r="C18" s="115">
        <v>166</v>
      </c>
      <c r="D18" s="118">
        <v>196</v>
      </c>
      <c r="E18" s="115">
        <v>66180</v>
      </c>
      <c r="F18" s="118">
        <f t="shared" si="0"/>
        <v>15612</v>
      </c>
      <c r="G18" s="116">
        <v>81792</v>
      </c>
      <c r="H18" s="118">
        <f t="shared" si="1"/>
        <v>16545.027914879844</v>
      </c>
      <c r="L18" s="2"/>
    </row>
    <row r="19" spans="1:12" ht="15">
      <c r="A19" s="117"/>
      <c r="B19" s="116" t="s">
        <v>26</v>
      </c>
      <c r="C19" s="115"/>
      <c r="D19" s="118"/>
      <c r="E19" s="115"/>
      <c r="F19" s="118"/>
      <c r="G19" s="116"/>
      <c r="H19" s="118"/>
      <c r="L19" s="2"/>
    </row>
    <row r="20" spans="1:12" ht="15">
      <c r="A20" s="117" t="s">
        <v>37</v>
      </c>
      <c r="B20" s="115" t="s">
        <v>2</v>
      </c>
      <c r="C20" s="115">
        <v>82</v>
      </c>
      <c r="D20" s="118">
        <v>105</v>
      </c>
      <c r="E20" s="115">
        <v>34216</v>
      </c>
      <c r="F20" s="118">
        <f t="shared" si="0"/>
        <v>8072</v>
      </c>
      <c r="G20" s="116">
        <v>42288</v>
      </c>
      <c r="H20" s="118">
        <f t="shared" si="1"/>
        <v>8554.090136742456</v>
      </c>
      <c r="L20" s="2"/>
    </row>
    <row r="21" spans="1:12" ht="15">
      <c r="A21" s="117"/>
      <c r="B21" s="116" t="s">
        <v>27</v>
      </c>
      <c r="C21" s="115"/>
      <c r="D21" s="118"/>
      <c r="E21" s="115"/>
      <c r="F21" s="118"/>
      <c r="G21" s="116"/>
      <c r="H21" s="118"/>
      <c r="L21" s="2"/>
    </row>
    <row r="22" spans="1:8" ht="15">
      <c r="A22" s="117" t="s">
        <v>38</v>
      </c>
      <c r="B22" s="115" t="s">
        <v>3</v>
      </c>
      <c r="C22" s="115">
        <v>88</v>
      </c>
      <c r="D22" s="118">
        <v>112</v>
      </c>
      <c r="E22" s="115">
        <v>36427</v>
      </c>
      <c r="F22" s="118">
        <f t="shared" si="0"/>
        <v>8593</v>
      </c>
      <c r="G22" s="116">
        <v>45020</v>
      </c>
      <c r="H22" s="118">
        <f t="shared" si="1"/>
        <v>9106.723844971277</v>
      </c>
    </row>
    <row r="23" spans="1:8" ht="15">
      <c r="A23" s="117"/>
      <c r="B23" s="116" t="s">
        <v>28</v>
      </c>
      <c r="C23" s="115"/>
      <c r="D23" s="118"/>
      <c r="E23" s="115"/>
      <c r="F23" s="118"/>
      <c r="G23" s="116"/>
      <c r="H23" s="118"/>
    </row>
    <row r="24" spans="1:8" ht="15">
      <c r="A24" s="117" t="s">
        <v>39</v>
      </c>
      <c r="B24" s="115" t="s">
        <v>4</v>
      </c>
      <c r="C24" s="115">
        <v>50</v>
      </c>
      <c r="D24" s="118">
        <v>58</v>
      </c>
      <c r="E24" s="115">
        <v>21882</v>
      </c>
      <c r="F24" s="118">
        <f t="shared" si="0"/>
        <v>5162</v>
      </c>
      <c r="G24" s="116">
        <v>27044</v>
      </c>
      <c r="H24" s="118">
        <f t="shared" si="1"/>
        <v>5470.507322598915</v>
      </c>
    </row>
    <row r="25" spans="1:8" ht="15">
      <c r="A25" s="117"/>
      <c r="B25" s="116" t="s">
        <v>29</v>
      </c>
      <c r="C25" s="115"/>
      <c r="D25" s="118"/>
      <c r="E25" s="115"/>
      <c r="F25" s="118"/>
      <c r="G25" s="116"/>
      <c r="H25" s="118"/>
    </row>
    <row r="26" spans="1:8" ht="15">
      <c r="A26" s="117" t="s">
        <v>40</v>
      </c>
      <c r="B26" s="115" t="s">
        <v>5</v>
      </c>
      <c r="C26" s="115">
        <v>87</v>
      </c>
      <c r="D26" s="118">
        <v>116</v>
      </c>
      <c r="E26" s="115">
        <v>40142</v>
      </c>
      <c r="F26" s="118">
        <f t="shared" si="0"/>
        <v>9470</v>
      </c>
      <c r="G26" s="116">
        <v>49612</v>
      </c>
      <c r="H26" s="118">
        <f t="shared" si="1"/>
        <v>10035.601585888826</v>
      </c>
    </row>
    <row r="27" spans="1:8" ht="15">
      <c r="A27" s="117"/>
      <c r="B27" s="116" t="s">
        <v>30</v>
      </c>
      <c r="C27" s="115"/>
      <c r="D27" s="118"/>
      <c r="E27" s="115"/>
      <c r="F27" s="118"/>
      <c r="G27" s="116"/>
      <c r="H27" s="118"/>
    </row>
    <row r="28" spans="1:8" ht="15">
      <c r="A28" s="117" t="s">
        <v>41</v>
      </c>
      <c r="B28" s="115" t="s">
        <v>6</v>
      </c>
      <c r="C28" s="115">
        <v>128</v>
      </c>
      <c r="D28" s="118">
        <v>152</v>
      </c>
      <c r="E28" s="115">
        <v>52804</v>
      </c>
      <c r="F28" s="118">
        <f t="shared" si="0"/>
        <v>12456</v>
      </c>
      <c r="G28" s="116">
        <v>65260</v>
      </c>
      <c r="H28" s="118">
        <f t="shared" si="1"/>
        <v>13200.90622218626</v>
      </c>
    </row>
    <row r="29" spans="1:8" ht="15">
      <c r="A29" s="117"/>
      <c r="B29" s="116" t="s">
        <v>25</v>
      </c>
      <c r="C29" s="115"/>
      <c r="D29" s="118"/>
      <c r="E29" s="115"/>
      <c r="F29" s="118"/>
      <c r="G29" s="116"/>
      <c r="H29" s="118"/>
    </row>
    <row r="30" spans="1:8" ht="15">
      <c r="A30" s="117" t="s">
        <v>42</v>
      </c>
      <c r="B30" s="115" t="s">
        <v>7</v>
      </c>
      <c r="C30" s="115">
        <v>71</v>
      </c>
      <c r="D30" s="118">
        <v>95</v>
      </c>
      <c r="E30" s="115">
        <v>29491</v>
      </c>
      <c r="F30" s="118">
        <f t="shared" si="0"/>
        <v>6957</v>
      </c>
      <c r="G30" s="116">
        <v>36448</v>
      </c>
      <c r="H30" s="118">
        <f t="shared" si="1"/>
        <v>7372.764786795048</v>
      </c>
    </row>
    <row r="31" spans="1:8" ht="15">
      <c r="A31" s="117"/>
      <c r="B31" s="116" t="s">
        <v>31</v>
      </c>
      <c r="C31" s="115"/>
      <c r="D31" s="118"/>
      <c r="E31" s="115"/>
      <c r="F31" s="118"/>
      <c r="G31" s="116"/>
      <c r="H31" s="118"/>
    </row>
    <row r="32" spans="1:8" ht="15">
      <c r="A32" s="117" t="s">
        <v>43</v>
      </c>
      <c r="B32" s="115" t="s">
        <v>8</v>
      </c>
      <c r="C32" s="115">
        <v>48</v>
      </c>
      <c r="D32" s="118">
        <v>66</v>
      </c>
      <c r="E32" s="115">
        <v>23568</v>
      </c>
      <c r="F32" s="118">
        <f t="shared" si="0"/>
        <v>5560</v>
      </c>
      <c r="G32" s="116">
        <v>29128</v>
      </c>
      <c r="H32" s="118">
        <f t="shared" si="1"/>
        <v>5892.062464600695</v>
      </c>
    </row>
    <row r="33" spans="1:8" ht="15">
      <c r="A33" s="117"/>
      <c r="B33" s="116" t="s">
        <v>32</v>
      </c>
      <c r="C33" s="115"/>
      <c r="D33" s="118"/>
      <c r="E33" s="115"/>
      <c r="F33" s="118"/>
      <c r="G33" s="116"/>
      <c r="H33" s="118"/>
    </row>
    <row r="34" spans="1:17" ht="15.75">
      <c r="A34" s="117" t="s">
        <v>44</v>
      </c>
      <c r="B34" s="115" t="s">
        <v>9</v>
      </c>
      <c r="C34" s="115">
        <v>71</v>
      </c>
      <c r="D34" s="118">
        <v>89</v>
      </c>
      <c r="E34" s="115">
        <v>30782</v>
      </c>
      <c r="F34" s="118">
        <f t="shared" si="0"/>
        <v>7262</v>
      </c>
      <c r="G34" s="116">
        <v>38044</v>
      </c>
      <c r="H34" s="118">
        <f t="shared" si="1"/>
        <v>7695.606440650538</v>
      </c>
      <c r="Q34" s="26"/>
    </row>
    <row r="35" spans="1:8" ht="15">
      <c r="A35" s="117"/>
      <c r="B35" s="116" t="s">
        <v>33</v>
      </c>
      <c r="C35" s="115"/>
      <c r="D35" s="118"/>
      <c r="E35" s="115"/>
      <c r="F35" s="118"/>
      <c r="G35" s="116"/>
      <c r="H35" s="118"/>
    </row>
    <row r="36" spans="1:8" ht="15">
      <c r="A36" s="117" t="s">
        <v>45</v>
      </c>
      <c r="B36" s="119" t="s">
        <v>128</v>
      </c>
      <c r="C36" s="115">
        <v>28</v>
      </c>
      <c r="D36" s="118">
        <v>35</v>
      </c>
      <c r="E36" s="115">
        <v>13969</v>
      </c>
      <c r="F36" s="118">
        <f t="shared" si="0"/>
        <v>3295</v>
      </c>
      <c r="G36" s="116">
        <v>17264</v>
      </c>
      <c r="H36" s="118">
        <f t="shared" si="1"/>
        <v>3492.1919249130187</v>
      </c>
    </row>
    <row r="37" spans="1:8" ht="15">
      <c r="A37" s="117"/>
      <c r="B37" s="116" t="s">
        <v>34</v>
      </c>
      <c r="C37" s="115"/>
      <c r="D37" s="118"/>
      <c r="E37" s="115"/>
      <c r="F37" s="118"/>
      <c r="G37" s="116"/>
      <c r="H37" s="118"/>
    </row>
    <row r="38" spans="1:8" ht="15">
      <c r="A38" s="117" t="s">
        <v>46</v>
      </c>
      <c r="B38" s="115" t="s">
        <v>10</v>
      </c>
      <c r="C38" s="115">
        <v>28</v>
      </c>
      <c r="D38" s="118">
        <v>32</v>
      </c>
      <c r="E38" s="115">
        <v>13292</v>
      </c>
      <c r="F38" s="118">
        <f t="shared" si="0"/>
        <v>3136</v>
      </c>
      <c r="G38" s="116">
        <v>16428</v>
      </c>
      <c r="H38" s="118">
        <f t="shared" si="1"/>
        <v>3323.0843919410954</v>
      </c>
    </row>
    <row r="39" spans="1:8" ht="15">
      <c r="A39" s="117"/>
      <c r="B39" s="116" t="s">
        <v>35</v>
      </c>
      <c r="C39" s="115"/>
      <c r="D39" s="118"/>
      <c r="E39" s="115"/>
      <c r="F39" s="118"/>
      <c r="G39" s="116"/>
      <c r="H39" s="118"/>
    </row>
    <row r="40" spans="1:8" ht="15">
      <c r="A40" s="117" t="s">
        <v>47</v>
      </c>
      <c r="B40" s="115" t="s">
        <v>11</v>
      </c>
      <c r="C40" s="115">
        <v>95</v>
      </c>
      <c r="D40" s="118">
        <v>120</v>
      </c>
      <c r="E40" s="115">
        <v>41460</v>
      </c>
      <c r="F40" s="118">
        <f t="shared" si="0"/>
        <v>9780</v>
      </c>
      <c r="G40" s="116">
        <v>51240</v>
      </c>
      <c r="H40" s="118">
        <f t="shared" si="1"/>
        <v>10364.916255360466</v>
      </c>
    </row>
    <row r="41" spans="1:8" ht="15">
      <c r="A41" s="117"/>
      <c r="B41" s="116" t="s">
        <v>36</v>
      </c>
      <c r="C41" s="115"/>
      <c r="D41" s="118"/>
      <c r="E41" s="115"/>
      <c r="F41" s="118"/>
      <c r="G41" s="116"/>
      <c r="H41" s="118"/>
    </row>
    <row r="42" spans="1:11" s="3" customFormat="1" ht="15">
      <c r="A42" s="116"/>
      <c r="B42" s="116" t="s">
        <v>18</v>
      </c>
      <c r="C42" s="120">
        <f aca="true" t="shared" si="2" ref="C42:H42">SUM(C12:C41)</f>
        <v>2373</v>
      </c>
      <c r="D42" s="120">
        <f t="shared" si="2"/>
        <v>2879</v>
      </c>
      <c r="E42" s="120">
        <f t="shared" si="2"/>
        <v>871932</v>
      </c>
      <c r="F42" s="120">
        <f t="shared" si="2"/>
        <v>205690</v>
      </c>
      <c r="G42" s="120">
        <f t="shared" si="2"/>
        <v>1077622</v>
      </c>
      <c r="H42" s="120">
        <f t="shared" si="2"/>
        <v>217983.2510720932</v>
      </c>
      <c r="J42" s="4"/>
      <c r="K42" s="4"/>
    </row>
    <row r="43" spans="1:8" ht="15">
      <c r="A43" s="107"/>
      <c r="B43" s="107"/>
      <c r="C43" s="107"/>
      <c r="D43" s="107"/>
      <c r="E43" s="107"/>
      <c r="F43" s="107"/>
      <c r="G43" s="107"/>
      <c r="H43" s="107"/>
    </row>
    <row r="44" spans="1:8" ht="15">
      <c r="A44" s="107"/>
      <c r="B44" s="107"/>
      <c r="C44" s="121" t="s">
        <v>131</v>
      </c>
      <c r="D44" s="121" t="s">
        <v>132</v>
      </c>
      <c r="E44" s="121"/>
      <c r="F44" s="121"/>
      <c r="G44" s="107">
        <v>1097036</v>
      </c>
      <c r="H44" s="107"/>
    </row>
    <row r="45" spans="1:8" ht="15">
      <c r="A45" s="107"/>
      <c r="B45" s="122"/>
      <c r="C45" s="123"/>
      <c r="D45" s="123" t="s">
        <v>135</v>
      </c>
      <c r="E45" s="123"/>
      <c r="F45" s="123"/>
      <c r="G45" s="124">
        <v>1211</v>
      </c>
      <c r="H45" s="107"/>
    </row>
    <row r="46" spans="1:11" ht="15">
      <c r="A46" s="107"/>
      <c r="B46" s="107"/>
      <c r="C46" s="121"/>
      <c r="D46" s="121" t="s">
        <v>136</v>
      </c>
      <c r="E46" s="121"/>
      <c r="F46" s="121"/>
      <c r="G46" s="107">
        <v>10495</v>
      </c>
      <c r="H46" s="107"/>
      <c r="J46" s="3"/>
      <c r="K46" s="3"/>
    </row>
    <row r="47" spans="1:8" ht="15">
      <c r="A47" s="107"/>
      <c r="B47" s="107"/>
      <c r="C47" s="121"/>
      <c r="D47" s="125" t="s">
        <v>78</v>
      </c>
      <c r="E47" s="125"/>
      <c r="F47" s="125"/>
      <c r="G47" s="126">
        <f>SUM(G44:G46)</f>
        <v>1108742</v>
      </c>
      <c r="H47" s="107"/>
    </row>
    <row r="48" ht="15">
      <c r="K48" s="14"/>
    </row>
  </sheetData>
  <sheetProtection/>
  <printOptions/>
  <pageMargins left="1.1811023622047245" right="0.5905511811023623" top="0.7874015748031497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PageLayoutView="0" workbookViewId="0" topLeftCell="A1">
      <selection activeCell="T26" sqref="T26"/>
    </sheetView>
  </sheetViews>
  <sheetFormatPr defaultColWidth="9.140625" defaultRowHeight="15"/>
  <cols>
    <col min="1" max="1" width="3.7109375" style="0" customWidth="1"/>
    <col min="2" max="2" width="27.7109375" style="0" customWidth="1"/>
    <col min="3" max="3" width="10.421875" style="0" customWidth="1"/>
    <col min="4" max="4" width="10.57421875" style="0" customWidth="1"/>
    <col min="5" max="5" width="9.140625" style="14" customWidth="1"/>
    <col min="6" max="6" width="10.421875" style="0" customWidth="1"/>
    <col min="7" max="17" width="9.140625" style="0" customWidth="1"/>
  </cols>
  <sheetData>
    <row r="1" spans="1:18" ht="15">
      <c r="A1" s="107"/>
      <c r="B1" s="107"/>
      <c r="C1" s="107"/>
      <c r="D1" s="107"/>
      <c r="E1" s="189"/>
      <c r="F1" s="107"/>
      <c r="G1" s="107"/>
      <c r="H1" s="107"/>
      <c r="I1" s="107"/>
      <c r="J1" s="107"/>
      <c r="K1" s="107"/>
      <c r="L1" s="107" t="s">
        <v>138</v>
      </c>
      <c r="M1" s="107"/>
      <c r="N1" s="107"/>
      <c r="O1" s="107"/>
      <c r="P1" s="107"/>
      <c r="Q1" s="107"/>
      <c r="R1" s="107"/>
    </row>
    <row r="2" spans="1:18" ht="15">
      <c r="A2" s="107"/>
      <c r="B2" s="107"/>
      <c r="C2" s="107"/>
      <c r="D2" s="107"/>
      <c r="E2" s="189"/>
      <c r="F2" s="107"/>
      <c r="G2" s="107"/>
      <c r="H2" s="107"/>
      <c r="I2" s="107"/>
      <c r="J2" s="107"/>
      <c r="K2" s="107"/>
      <c r="L2" s="107" t="s">
        <v>139</v>
      </c>
      <c r="M2" s="107"/>
      <c r="N2" s="107"/>
      <c r="O2" s="107"/>
      <c r="P2" s="107"/>
      <c r="Q2" s="107"/>
      <c r="R2" s="107"/>
    </row>
    <row r="3" spans="1:18" ht="15">
      <c r="A3" s="107"/>
      <c r="B3" s="107"/>
      <c r="C3" s="107"/>
      <c r="D3" s="107"/>
      <c r="E3" s="189"/>
      <c r="F3" s="107"/>
      <c r="G3" s="107"/>
      <c r="H3" s="107"/>
      <c r="I3" s="107"/>
      <c r="J3" s="107"/>
      <c r="K3" s="107"/>
      <c r="L3" s="107" t="s">
        <v>140</v>
      </c>
      <c r="M3" s="107"/>
      <c r="N3" s="107"/>
      <c r="O3" s="107"/>
      <c r="P3" s="107"/>
      <c r="Q3" s="107"/>
      <c r="R3" s="107"/>
    </row>
    <row r="4" spans="1:18" ht="15">
      <c r="A4" s="107"/>
      <c r="B4" s="107"/>
      <c r="C4" s="107"/>
      <c r="D4" s="107"/>
      <c r="E4" s="189"/>
      <c r="F4" s="107"/>
      <c r="G4" s="107"/>
      <c r="H4" s="107"/>
      <c r="I4" s="107"/>
      <c r="J4" s="107"/>
      <c r="K4" s="107"/>
      <c r="L4" s="107" t="s">
        <v>141</v>
      </c>
      <c r="M4" s="107"/>
      <c r="N4" s="107"/>
      <c r="O4" s="107"/>
      <c r="P4" s="107"/>
      <c r="Q4" s="107"/>
      <c r="R4" s="107"/>
    </row>
    <row r="5" spans="1:18" ht="15">
      <c r="A5" s="107"/>
      <c r="B5" s="107" t="s">
        <v>68</v>
      </c>
      <c r="C5" s="107"/>
      <c r="D5" s="107"/>
      <c r="E5" s="189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18" ht="15">
      <c r="A6" s="107"/>
      <c r="B6" s="107" t="s">
        <v>151</v>
      </c>
      <c r="C6" s="107"/>
      <c r="D6" s="107"/>
      <c r="E6" s="189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ht="15">
      <c r="A7" s="107"/>
      <c r="B7" s="107" t="s">
        <v>118</v>
      </c>
      <c r="C7" s="107"/>
      <c r="D7" s="107"/>
      <c r="E7" s="189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ht="15">
      <c r="A8" s="107"/>
      <c r="B8" s="107"/>
      <c r="C8" s="107"/>
      <c r="D8" s="107"/>
      <c r="E8" s="189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ht="38.25" customHeight="1">
      <c r="A9" s="230" t="s">
        <v>52</v>
      </c>
      <c r="B9" s="231" t="s">
        <v>19</v>
      </c>
      <c r="C9" s="232" t="s">
        <v>72</v>
      </c>
      <c r="D9" s="233"/>
      <c r="E9" s="234"/>
      <c r="F9" s="233"/>
      <c r="G9" s="235"/>
      <c r="H9" s="232" t="s">
        <v>73</v>
      </c>
      <c r="I9" s="233"/>
      <c r="J9" s="233"/>
      <c r="K9" s="233"/>
      <c r="L9" s="235"/>
      <c r="M9" s="236" t="s">
        <v>117</v>
      </c>
      <c r="N9" s="237"/>
      <c r="O9" s="237"/>
      <c r="P9" s="237"/>
      <c r="Q9" s="238"/>
      <c r="R9" s="107"/>
    </row>
    <row r="10" spans="1:18" ht="76.5" customHeight="1">
      <c r="A10" s="239"/>
      <c r="B10" s="240"/>
      <c r="C10" s="129" t="s">
        <v>74</v>
      </c>
      <c r="D10" s="128" t="s">
        <v>125</v>
      </c>
      <c r="E10" s="241" t="s">
        <v>80</v>
      </c>
      <c r="F10" s="111" t="s">
        <v>120</v>
      </c>
      <c r="G10" s="242" t="s">
        <v>92</v>
      </c>
      <c r="H10" s="129" t="s">
        <v>75</v>
      </c>
      <c r="I10" s="128" t="s">
        <v>126</v>
      </c>
      <c r="J10" s="129" t="s">
        <v>80</v>
      </c>
      <c r="K10" s="111" t="s">
        <v>120</v>
      </c>
      <c r="L10" s="242" t="s">
        <v>92</v>
      </c>
      <c r="M10" s="129" t="s">
        <v>76</v>
      </c>
      <c r="N10" s="110" t="s">
        <v>127</v>
      </c>
      <c r="O10" s="129" t="s">
        <v>80</v>
      </c>
      <c r="P10" s="111" t="s">
        <v>120</v>
      </c>
      <c r="Q10" s="242" t="s">
        <v>92</v>
      </c>
      <c r="R10" s="107"/>
    </row>
    <row r="11" spans="1:18" s="10" customFormat="1" ht="12.75" customHeight="1">
      <c r="A11" s="131">
        <v>1</v>
      </c>
      <c r="B11" s="131">
        <v>2</v>
      </c>
      <c r="C11" s="131">
        <v>3</v>
      </c>
      <c r="D11" s="131">
        <v>4</v>
      </c>
      <c r="E11" s="243">
        <v>5</v>
      </c>
      <c r="F11" s="131">
        <v>6</v>
      </c>
      <c r="G11" s="244">
        <v>7</v>
      </c>
      <c r="H11" s="131">
        <v>8</v>
      </c>
      <c r="I11" s="131">
        <v>9</v>
      </c>
      <c r="J11" s="131">
        <v>10</v>
      </c>
      <c r="K11" s="131">
        <v>11</v>
      </c>
      <c r="L11" s="244">
        <v>12</v>
      </c>
      <c r="M11" s="131">
        <v>13</v>
      </c>
      <c r="N11" s="131">
        <v>14</v>
      </c>
      <c r="O11" s="131">
        <v>15</v>
      </c>
      <c r="P11" s="245">
        <v>16</v>
      </c>
      <c r="Q11" s="244">
        <v>17</v>
      </c>
      <c r="R11" s="190"/>
    </row>
    <row r="12" spans="1:18" s="11" customFormat="1" ht="15">
      <c r="A12" s="246"/>
      <c r="B12" s="246"/>
      <c r="C12" s="247"/>
      <c r="D12" s="247"/>
      <c r="E12" s="248"/>
      <c r="F12" s="247"/>
      <c r="G12" s="249"/>
      <c r="H12" s="247"/>
      <c r="I12" s="247"/>
      <c r="J12" s="247"/>
      <c r="K12" s="247"/>
      <c r="L12" s="249"/>
      <c r="M12" s="247"/>
      <c r="N12" s="247"/>
      <c r="O12" s="247"/>
      <c r="P12" s="250"/>
      <c r="Q12" s="249"/>
      <c r="R12" s="191"/>
    </row>
    <row r="13" spans="1:18" s="11" customFormat="1" ht="15">
      <c r="A13" s="246"/>
      <c r="B13" s="139" t="s">
        <v>21</v>
      </c>
      <c r="C13" s="247"/>
      <c r="D13" s="247"/>
      <c r="E13" s="248"/>
      <c r="F13" s="247"/>
      <c r="G13" s="249"/>
      <c r="H13" s="247"/>
      <c r="I13" s="247"/>
      <c r="J13" s="247"/>
      <c r="K13" s="247"/>
      <c r="L13" s="249"/>
      <c r="M13" s="247"/>
      <c r="N13" s="247"/>
      <c r="O13" s="247"/>
      <c r="P13" s="250"/>
      <c r="Q13" s="249"/>
      <c r="R13" s="191"/>
    </row>
    <row r="14" spans="1:21" ht="15">
      <c r="A14" s="251" t="s">
        <v>13</v>
      </c>
      <c r="B14" s="143" t="s">
        <v>0</v>
      </c>
      <c r="C14" s="252">
        <v>8.85</v>
      </c>
      <c r="D14" s="253">
        <v>1593</v>
      </c>
      <c r="E14" s="253">
        <v>376</v>
      </c>
      <c r="F14" s="254">
        <f>D14+E14</f>
        <v>1969</v>
      </c>
      <c r="G14" s="255">
        <f>D14/4</f>
        <v>398.25</v>
      </c>
      <c r="H14" s="252">
        <v>4</v>
      </c>
      <c r="I14" s="253">
        <v>1824</v>
      </c>
      <c r="J14" s="253">
        <v>430</v>
      </c>
      <c r="K14" s="254">
        <f>I14+J14</f>
        <v>2254</v>
      </c>
      <c r="L14" s="255">
        <f>I14/4</f>
        <v>456</v>
      </c>
      <c r="M14" s="252">
        <v>3.15</v>
      </c>
      <c r="N14" s="253">
        <v>1764</v>
      </c>
      <c r="O14" s="253">
        <v>416</v>
      </c>
      <c r="P14" s="256">
        <f>N14+O14</f>
        <v>2180</v>
      </c>
      <c r="Q14" s="255">
        <f>N14/4</f>
        <v>441</v>
      </c>
      <c r="R14" s="107"/>
      <c r="T14" s="14"/>
      <c r="U14" s="14"/>
    </row>
    <row r="15" spans="1:21" ht="15">
      <c r="A15" s="251" t="s">
        <v>14</v>
      </c>
      <c r="B15" s="143" t="s">
        <v>1</v>
      </c>
      <c r="C15" s="252">
        <v>34.3</v>
      </c>
      <c r="D15" s="253">
        <v>6174</v>
      </c>
      <c r="E15" s="253">
        <v>1456</v>
      </c>
      <c r="F15" s="254">
        <f aca="true" t="shared" si="0" ref="F15:F43">D15+E15</f>
        <v>7630</v>
      </c>
      <c r="G15" s="255">
        <f aca="true" t="shared" si="1" ref="G15:G43">D15/4</f>
        <v>1543.5</v>
      </c>
      <c r="H15" s="252">
        <v>3.275</v>
      </c>
      <c r="I15" s="253">
        <v>1494</v>
      </c>
      <c r="J15" s="253">
        <v>352</v>
      </c>
      <c r="K15" s="254">
        <f aca="true" t="shared" si="2" ref="K15:K31">I15+J15</f>
        <v>1846</v>
      </c>
      <c r="L15" s="255">
        <f aca="true" t="shared" si="3" ref="L15:L31">I15/4</f>
        <v>373.5</v>
      </c>
      <c r="M15" s="252"/>
      <c r="N15" s="253"/>
      <c r="O15" s="253"/>
      <c r="P15" s="256"/>
      <c r="Q15" s="255"/>
      <c r="R15" s="107"/>
      <c r="T15" s="14"/>
      <c r="U15" s="14"/>
    </row>
    <row r="16" spans="1:21" ht="15">
      <c r="A16" s="251" t="s">
        <v>15</v>
      </c>
      <c r="B16" s="143" t="s">
        <v>77</v>
      </c>
      <c r="C16" s="252">
        <v>12.7</v>
      </c>
      <c r="D16" s="253">
        <v>2286</v>
      </c>
      <c r="E16" s="253">
        <v>539</v>
      </c>
      <c r="F16" s="254">
        <f t="shared" si="0"/>
        <v>2825</v>
      </c>
      <c r="G16" s="255">
        <f t="shared" si="1"/>
        <v>571.5</v>
      </c>
      <c r="H16" s="252"/>
      <c r="I16" s="253"/>
      <c r="J16" s="253"/>
      <c r="K16" s="254"/>
      <c r="L16" s="255"/>
      <c r="M16" s="252"/>
      <c r="N16" s="253"/>
      <c r="O16" s="253"/>
      <c r="P16" s="256"/>
      <c r="Q16" s="255"/>
      <c r="R16" s="107"/>
      <c r="T16" s="14"/>
      <c r="U16" s="14"/>
    </row>
    <row r="17" spans="1:21" ht="15">
      <c r="A17" s="251" t="s">
        <v>16</v>
      </c>
      <c r="B17" s="143" t="s">
        <v>22</v>
      </c>
      <c r="C17" s="252">
        <v>2.44</v>
      </c>
      <c r="D17" s="253">
        <v>440</v>
      </c>
      <c r="E17" s="253">
        <v>104</v>
      </c>
      <c r="F17" s="254">
        <f t="shared" si="0"/>
        <v>544</v>
      </c>
      <c r="G17" s="255">
        <f t="shared" si="1"/>
        <v>110</v>
      </c>
      <c r="H17" s="252">
        <v>0.133</v>
      </c>
      <c r="I17" s="253">
        <v>61</v>
      </c>
      <c r="J17" s="253">
        <v>14</v>
      </c>
      <c r="K17" s="254">
        <f t="shared" si="2"/>
        <v>75</v>
      </c>
      <c r="L17" s="255">
        <f t="shared" si="3"/>
        <v>15.25</v>
      </c>
      <c r="M17" s="252"/>
      <c r="N17" s="253"/>
      <c r="O17" s="253"/>
      <c r="P17" s="256"/>
      <c r="Q17" s="255"/>
      <c r="R17" s="107"/>
      <c r="T17" s="14"/>
      <c r="U17" s="14"/>
    </row>
    <row r="18" spans="1:21" ht="15">
      <c r="A18" s="251"/>
      <c r="B18" s="139" t="s">
        <v>24</v>
      </c>
      <c r="C18" s="252"/>
      <c r="D18" s="253"/>
      <c r="E18" s="253"/>
      <c r="F18" s="254"/>
      <c r="G18" s="255"/>
      <c r="H18" s="252"/>
      <c r="I18" s="253"/>
      <c r="J18" s="253"/>
      <c r="K18" s="254"/>
      <c r="L18" s="255"/>
      <c r="M18" s="252"/>
      <c r="N18" s="253"/>
      <c r="O18" s="253"/>
      <c r="P18" s="256"/>
      <c r="Q18" s="255"/>
      <c r="R18" s="107"/>
      <c r="T18" s="14"/>
      <c r="U18" s="14"/>
    </row>
    <row r="19" spans="1:21" ht="15">
      <c r="A19" s="251" t="s">
        <v>17</v>
      </c>
      <c r="B19" s="143" t="s">
        <v>65</v>
      </c>
      <c r="C19" s="252">
        <v>8.69</v>
      </c>
      <c r="D19" s="253">
        <v>1565</v>
      </c>
      <c r="E19" s="253">
        <v>369</v>
      </c>
      <c r="F19" s="254">
        <f t="shared" si="0"/>
        <v>1934</v>
      </c>
      <c r="G19" s="255">
        <f t="shared" si="1"/>
        <v>391.25</v>
      </c>
      <c r="H19" s="252">
        <v>0.4</v>
      </c>
      <c r="I19" s="253">
        <v>183</v>
      </c>
      <c r="J19" s="253">
        <v>43</v>
      </c>
      <c r="K19" s="254">
        <f t="shared" si="2"/>
        <v>226</v>
      </c>
      <c r="L19" s="255">
        <f t="shared" si="3"/>
        <v>45.75</v>
      </c>
      <c r="M19" s="252"/>
      <c r="N19" s="253"/>
      <c r="O19" s="253"/>
      <c r="P19" s="256"/>
      <c r="Q19" s="255"/>
      <c r="R19" s="107"/>
      <c r="T19" s="14"/>
      <c r="U19" s="14"/>
    </row>
    <row r="20" spans="1:21" ht="15">
      <c r="A20" s="251"/>
      <c r="B20" s="139" t="s">
        <v>26</v>
      </c>
      <c r="C20" s="252"/>
      <c r="D20" s="253"/>
      <c r="E20" s="253"/>
      <c r="F20" s="254"/>
      <c r="G20" s="255"/>
      <c r="H20" s="252"/>
      <c r="I20" s="253"/>
      <c r="J20" s="253"/>
      <c r="K20" s="254"/>
      <c r="L20" s="255"/>
      <c r="M20" s="252"/>
      <c r="N20" s="253"/>
      <c r="O20" s="253"/>
      <c r="P20" s="256"/>
      <c r="Q20" s="255"/>
      <c r="R20" s="107"/>
      <c r="T20" s="14"/>
      <c r="U20" s="14"/>
    </row>
    <row r="21" spans="1:21" ht="15">
      <c r="A21" s="251" t="s">
        <v>37</v>
      </c>
      <c r="B21" s="143" t="s">
        <v>2</v>
      </c>
      <c r="C21" s="252">
        <v>7.62</v>
      </c>
      <c r="D21" s="253">
        <v>1372</v>
      </c>
      <c r="E21" s="253">
        <v>324</v>
      </c>
      <c r="F21" s="254">
        <f t="shared" si="0"/>
        <v>1696</v>
      </c>
      <c r="G21" s="255">
        <f t="shared" si="1"/>
        <v>343</v>
      </c>
      <c r="H21" s="252">
        <v>0.38</v>
      </c>
      <c r="I21" s="253">
        <v>174</v>
      </c>
      <c r="J21" s="253">
        <v>41</v>
      </c>
      <c r="K21" s="254">
        <f t="shared" si="2"/>
        <v>215</v>
      </c>
      <c r="L21" s="255">
        <f t="shared" si="3"/>
        <v>43.5</v>
      </c>
      <c r="M21" s="252"/>
      <c r="N21" s="253"/>
      <c r="O21" s="253"/>
      <c r="P21" s="256"/>
      <c r="Q21" s="255"/>
      <c r="R21" s="107"/>
      <c r="T21" s="14"/>
      <c r="U21" s="14"/>
    </row>
    <row r="22" spans="1:21" ht="15">
      <c r="A22" s="251"/>
      <c r="B22" s="139" t="s">
        <v>27</v>
      </c>
      <c r="C22" s="252"/>
      <c r="D22" s="253"/>
      <c r="E22" s="253"/>
      <c r="F22" s="254"/>
      <c r="G22" s="255"/>
      <c r="H22" s="252"/>
      <c r="I22" s="253"/>
      <c r="J22" s="253"/>
      <c r="K22" s="254"/>
      <c r="L22" s="255"/>
      <c r="M22" s="252"/>
      <c r="N22" s="253"/>
      <c r="O22" s="253"/>
      <c r="P22" s="256"/>
      <c r="Q22" s="255"/>
      <c r="R22" s="107"/>
      <c r="T22" s="14"/>
      <c r="U22" s="14"/>
    </row>
    <row r="23" spans="1:21" ht="15">
      <c r="A23" s="251" t="s">
        <v>38</v>
      </c>
      <c r="B23" s="143" t="s">
        <v>3</v>
      </c>
      <c r="C23" s="252">
        <v>6.62</v>
      </c>
      <c r="D23" s="253">
        <v>1192</v>
      </c>
      <c r="E23" s="253">
        <v>281</v>
      </c>
      <c r="F23" s="254">
        <f t="shared" si="0"/>
        <v>1473</v>
      </c>
      <c r="G23" s="255">
        <f t="shared" si="1"/>
        <v>298</v>
      </c>
      <c r="H23" s="252"/>
      <c r="I23" s="253"/>
      <c r="J23" s="253"/>
      <c r="K23" s="254"/>
      <c r="L23" s="255"/>
      <c r="M23" s="252">
        <v>0.2</v>
      </c>
      <c r="N23" s="253">
        <v>112</v>
      </c>
      <c r="O23" s="253">
        <v>26</v>
      </c>
      <c r="P23" s="256">
        <f>N23+O23</f>
        <v>138</v>
      </c>
      <c r="Q23" s="255">
        <f>N23/4</f>
        <v>28</v>
      </c>
      <c r="R23" s="107"/>
      <c r="T23" s="14"/>
      <c r="U23" s="14"/>
    </row>
    <row r="24" spans="1:21" ht="15">
      <c r="A24" s="251"/>
      <c r="B24" s="139" t="s">
        <v>28</v>
      </c>
      <c r="C24" s="252"/>
      <c r="D24" s="253"/>
      <c r="E24" s="253"/>
      <c r="F24" s="254"/>
      <c r="G24" s="255"/>
      <c r="H24" s="252"/>
      <c r="I24" s="253"/>
      <c r="J24" s="253"/>
      <c r="K24" s="254"/>
      <c r="L24" s="255"/>
      <c r="M24" s="252"/>
      <c r="N24" s="253"/>
      <c r="O24" s="257"/>
      <c r="P24" s="256"/>
      <c r="Q24" s="255"/>
      <c r="R24" s="107"/>
      <c r="T24" s="14"/>
      <c r="U24" s="14"/>
    </row>
    <row r="25" spans="1:21" ht="15">
      <c r="A25" s="251" t="s">
        <v>39</v>
      </c>
      <c r="B25" s="143" t="s">
        <v>4</v>
      </c>
      <c r="C25" s="258">
        <v>1.78</v>
      </c>
      <c r="D25" s="253">
        <v>321</v>
      </c>
      <c r="E25" s="253">
        <v>76</v>
      </c>
      <c r="F25" s="254">
        <f t="shared" si="0"/>
        <v>397</v>
      </c>
      <c r="G25" s="255">
        <f t="shared" si="1"/>
        <v>80.25</v>
      </c>
      <c r="H25" s="258">
        <v>0.78</v>
      </c>
      <c r="I25" s="253">
        <v>356</v>
      </c>
      <c r="J25" s="253">
        <v>84</v>
      </c>
      <c r="K25" s="254">
        <f t="shared" si="2"/>
        <v>440</v>
      </c>
      <c r="L25" s="255">
        <f t="shared" si="3"/>
        <v>89</v>
      </c>
      <c r="M25" s="252"/>
      <c r="N25" s="253"/>
      <c r="O25" s="253"/>
      <c r="P25" s="256"/>
      <c r="Q25" s="255"/>
      <c r="R25" s="107"/>
      <c r="T25" s="14"/>
      <c r="U25" s="14"/>
    </row>
    <row r="26" spans="1:21" ht="15">
      <c r="A26" s="251"/>
      <c r="B26" s="139" t="s">
        <v>29</v>
      </c>
      <c r="C26" s="252"/>
      <c r="D26" s="253"/>
      <c r="E26" s="253"/>
      <c r="F26" s="254"/>
      <c r="G26" s="255"/>
      <c r="H26" s="252"/>
      <c r="I26" s="253"/>
      <c r="J26" s="253"/>
      <c r="K26" s="254"/>
      <c r="L26" s="255"/>
      <c r="M26" s="252"/>
      <c r="N26" s="253"/>
      <c r="O26" s="253"/>
      <c r="P26" s="256"/>
      <c r="Q26" s="255"/>
      <c r="R26" s="107"/>
      <c r="T26" s="14"/>
      <c r="U26" s="14"/>
    </row>
    <row r="27" spans="1:21" ht="15">
      <c r="A27" s="251" t="s">
        <v>40</v>
      </c>
      <c r="B27" s="143" t="s">
        <v>5</v>
      </c>
      <c r="C27" s="252">
        <v>4.53</v>
      </c>
      <c r="D27" s="253">
        <v>816</v>
      </c>
      <c r="E27" s="253">
        <v>192</v>
      </c>
      <c r="F27" s="254">
        <f t="shared" si="0"/>
        <v>1008</v>
      </c>
      <c r="G27" s="255">
        <f t="shared" si="1"/>
        <v>204</v>
      </c>
      <c r="H27" s="252">
        <v>1.77</v>
      </c>
      <c r="I27" s="253">
        <v>808</v>
      </c>
      <c r="J27" s="253">
        <v>191</v>
      </c>
      <c r="K27" s="254">
        <f t="shared" si="2"/>
        <v>999</v>
      </c>
      <c r="L27" s="255">
        <f t="shared" si="3"/>
        <v>202</v>
      </c>
      <c r="M27" s="252"/>
      <c r="N27" s="253"/>
      <c r="O27" s="253"/>
      <c r="P27" s="256"/>
      <c r="Q27" s="255"/>
      <c r="R27" s="107"/>
      <c r="T27" s="14"/>
      <c r="U27" s="14"/>
    </row>
    <row r="28" spans="1:21" ht="15">
      <c r="A28" s="251"/>
      <c r="B28" s="139" t="s">
        <v>30</v>
      </c>
      <c r="C28" s="252"/>
      <c r="D28" s="253"/>
      <c r="E28" s="253"/>
      <c r="F28" s="254"/>
      <c r="G28" s="255"/>
      <c r="H28" s="252"/>
      <c r="I28" s="253"/>
      <c r="J28" s="253"/>
      <c r="K28" s="254"/>
      <c r="L28" s="255"/>
      <c r="M28" s="252"/>
      <c r="N28" s="253"/>
      <c r="O28" s="253"/>
      <c r="P28" s="256"/>
      <c r="Q28" s="255"/>
      <c r="R28" s="107"/>
      <c r="T28" s="14"/>
      <c r="U28" s="14"/>
    </row>
    <row r="29" spans="1:21" ht="15">
      <c r="A29" s="251" t="s">
        <v>41</v>
      </c>
      <c r="B29" s="143" t="s">
        <v>6</v>
      </c>
      <c r="C29" s="252">
        <v>6.94</v>
      </c>
      <c r="D29" s="253">
        <v>1250</v>
      </c>
      <c r="E29" s="253">
        <v>295</v>
      </c>
      <c r="F29" s="254">
        <f t="shared" si="0"/>
        <v>1545</v>
      </c>
      <c r="G29" s="255">
        <f t="shared" si="1"/>
        <v>312.5</v>
      </c>
      <c r="H29" s="252">
        <v>1.87</v>
      </c>
      <c r="I29" s="253">
        <v>853</v>
      </c>
      <c r="J29" s="253">
        <v>201</v>
      </c>
      <c r="K29" s="254">
        <f t="shared" si="2"/>
        <v>1054</v>
      </c>
      <c r="L29" s="255">
        <f t="shared" si="3"/>
        <v>213.25</v>
      </c>
      <c r="M29" s="252"/>
      <c r="N29" s="253"/>
      <c r="O29" s="253"/>
      <c r="P29" s="256"/>
      <c r="Q29" s="255"/>
      <c r="R29" s="107"/>
      <c r="T29" s="14"/>
      <c r="U29" s="14"/>
    </row>
    <row r="30" spans="1:21" ht="15">
      <c r="A30" s="251"/>
      <c r="B30" s="139" t="s">
        <v>25</v>
      </c>
      <c r="C30" s="252"/>
      <c r="D30" s="253"/>
      <c r="E30" s="253"/>
      <c r="F30" s="254"/>
      <c r="G30" s="255"/>
      <c r="H30" s="252"/>
      <c r="I30" s="253"/>
      <c r="J30" s="253"/>
      <c r="K30" s="254"/>
      <c r="L30" s="255"/>
      <c r="M30" s="252"/>
      <c r="N30" s="253"/>
      <c r="O30" s="253"/>
      <c r="P30" s="256"/>
      <c r="Q30" s="255"/>
      <c r="R30" s="107"/>
      <c r="T30" s="14"/>
      <c r="U30" s="14"/>
    </row>
    <row r="31" spans="1:21" ht="15">
      <c r="A31" s="251" t="s">
        <v>42</v>
      </c>
      <c r="B31" s="143" t="s">
        <v>7</v>
      </c>
      <c r="C31" s="252">
        <v>2.43</v>
      </c>
      <c r="D31" s="253">
        <v>438</v>
      </c>
      <c r="E31" s="253">
        <v>103</v>
      </c>
      <c r="F31" s="254">
        <f t="shared" si="0"/>
        <v>541</v>
      </c>
      <c r="G31" s="255">
        <f t="shared" si="1"/>
        <v>109.5</v>
      </c>
      <c r="H31" s="252">
        <v>0.73</v>
      </c>
      <c r="I31" s="253">
        <v>333</v>
      </c>
      <c r="J31" s="253">
        <v>79</v>
      </c>
      <c r="K31" s="254">
        <f t="shared" si="2"/>
        <v>412</v>
      </c>
      <c r="L31" s="255">
        <f t="shared" si="3"/>
        <v>83.25</v>
      </c>
      <c r="M31" s="252"/>
      <c r="N31" s="253"/>
      <c r="O31" s="253"/>
      <c r="P31" s="256"/>
      <c r="Q31" s="255"/>
      <c r="R31" s="107"/>
      <c r="T31" s="14"/>
      <c r="U31" s="14"/>
    </row>
    <row r="32" spans="1:21" ht="15">
      <c r="A32" s="251"/>
      <c r="B32" s="139" t="s">
        <v>31</v>
      </c>
      <c r="C32" s="252"/>
      <c r="D32" s="253"/>
      <c r="E32" s="253"/>
      <c r="F32" s="254"/>
      <c r="G32" s="255"/>
      <c r="H32" s="252"/>
      <c r="I32" s="253"/>
      <c r="J32" s="257"/>
      <c r="K32" s="254"/>
      <c r="L32" s="259"/>
      <c r="M32" s="252"/>
      <c r="N32" s="253"/>
      <c r="O32" s="253"/>
      <c r="P32" s="256"/>
      <c r="Q32" s="255"/>
      <c r="R32" s="107"/>
      <c r="T32" s="14"/>
      <c r="U32" s="14"/>
    </row>
    <row r="33" spans="1:21" ht="15">
      <c r="A33" s="251" t="s">
        <v>43</v>
      </c>
      <c r="B33" s="143" t="s">
        <v>8</v>
      </c>
      <c r="C33" s="252">
        <v>3.03</v>
      </c>
      <c r="D33" s="253">
        <v>546</v>
      </c>
      <c r="E33" s="253">
        <v>129</v>
      </c>
      <c r="F33" s="254">
        <f t="shared" si="0"/>
        <v>675</v>
      </c>
      <c r="G33" s="255">
        <f t="shared" si="1"/>
        <v>136.5</v>
      </c>
      <c r="H33" s="252"/>
      <c r="I33" s="253"/>
      <c r="J33" s="253"/>
      <c r="K33" s="254"/>
      <c r="L33" s="259"/>
      <c r="M33" s="252"/>
      <c r="N33" s="253"/>
      <c r="O33" s="253"/>
      <c r="P33" s="256"/>
      <c r="Q33" s="255"/>
      <c r="R33" s="107"/>
      <c r="T33" s="14"/>
      <c r="U33" s="14"/>
    </row>
    <row r="34" spans="1:21" ht="15">
      <c r="A34" s="251"/>
      <c r="B34" s="139" t="s">
        <v>32</v>
      </c>
      <c r="C34" s="252"/>
      <c r="D34" s="253"/>
      <c r="E34" s="253"/>
      <c r="F34" s="254"/>
      <c r="G34" s="255"/>
      <c r="H34" s="252"/>
      <c r="I34" s="253"/>
      <c r="J34" s="253"/>
      <c r="K34" s="254"/>
      <c r="L34" s="259"/>
      <c r="M34" s="252"/>
      <c r="N34" s="253"/>
      <c r="O34" s="253"/>
      <c r="P34" s="256"/>
      <c r="Q34" s="255"/>
      <c r="R34" s="107"/>
      <c r="T34" s="14"/>
      <c r="U34" s="14"/>
    </row>
    <row r="35" spans="1:21" ht="15">
      <c r="A35" s="251" t="s">
        <v>44</v>
      </c>
      <c r="B35" s="143" t="s">
        <v>9</v>
      </c>
      <c r="C35" s="252">
        <v>4.3</v>
      </c>
      <c r="D35" s="253">
        <v>774</v>
      </c>
      <c r="E35" s="253">
        <v>183</v>
      </c>
      <c r="F35" s="254">
        <f t="shared" si="0"/>
        <v>957</v>
      </c>
      <c r="G35" s="255">
        <f t="shared" si="1"/>
        <v>193.5</v>
      </c>
      <c r="H35" s="252"/>
      <c r="I35" s="252"/>
      <c r="J35" s="252"/>
      <c r="K35" s="254"/>
      <c r="L35" s="259"/>
      <c r="M35" s="252"/>
      <c r="N35" s="253"/>
      <c r="O35" s="253"/>
      <c r="P35" s="256"/>
      <c r="Q35" s="255"/>
      <c r="R35" s="107"/>
      <c r="T35" s="14"/>
      <c r="U35" s="14"/>
    </row>
    <row r="36" spans="1:21" ht="15">
      <c r="A36" s="251"/>
      <c r="B36" s="139" t="s">
        <v>33</v>
      </c>
      <c r="C36" s="252"/>
      <c r="D36" s="253"/>
      <c r="E36" s="253"/>
      <c r="F36" s="254"/>
      <c r="G36" s="255"/>
      <c r="H36" s="252"/>
      <c r="I36" s="252"/>
      <c r="J36" s="252"/>
      <c r="K36" s="254"/>
      <c r="L36" s="259"/>
      <c r="M36" s="252"/>
      <c r="N36" s="253"/>
      <c r="O36" s="253"/>
      <c r="P36" s="256"/>
      <c r="Q36" s="255"/>
      <c r="R36" s="107"/>
      <c r="T36" s="14"/>
      <c r="U36" s="14"/>
    </row>
    <row r="37" spans="1:21" ht="15">
      <c r="A37" s="251" t="s">
        <v>45</v>
      </c>
      <c r="B37" s="119" t="s">
        <v>128</v>
      </c>
      <c r="C37" s="252">
        <v>2.93</v>
      </c>
      <c r="D37" s="253">
        <v>528</v>
      </c>
      <c r="E37" s="253">
        <v>125</v>
      </c>
      <c r="F37" s="254">
        <f t="shared" si="0"/>
        <v>653</v>
      </c>
      <c r="G37" s="255">
        <f t="shared" si="1"/>
        <v>132</v>
      </c>
      <c r="H37" s="252"/>
      <c r="I37" s="252"/>
      <c r="J37" s="252"/>
      <c r="K37" s="254"/>
      <c r="L37" s="259"/>
      <c r="M37" s="252"/>
      <c r="N37" s="253"/>
      <c r="O37" s="253"/>
      <c r="P37" s="256"/>
      <c r="Q37" s="255"/>
      <c r="R37" s="107"/>
      <c r="T37" s="14"/>
      <c r="U37" s="14"/>
    </row>
    <row r="38" spans="1:21" ht="15">
      <c r="A38" s="251"/>
      <c r="B38" s="139" t="s">
        <v>34</v>
      </c>
      <c r="C38" s="252"/>
      <c r="D38" s="253"/>
      <c r="E38" s="253"/>
      <c r="F38" s="254"/>
      <c r="G38" s="255"/>
      <c r="H38" s="252"/>
      <c r="I38" s="252"/>
      <c r="J38" s="252"/>
      <c r="K38" s="254"/>
      <c r="L38" s="259"/>
      <c r="M38" s="252"/>
      <c r="N38" s="253"/>
      <c r="O38" s="253"/>
      <c r="P38" s="256"/>
      <c r="Q38" s="255"/>
      <c r="R38" s="107"/>
      <c r="T38" s="14"/>
      <c r="U38" s="14"/>
    </row>
    <row r="39" spans="1:21" ht="15">
      <c r="A39" s="251" t="s">
        <v>46</v>
      </c>
      <c r="B39" s="143" t="s">
        <v>10</v>
      </c>
      <c r="C39" s="252">
        <v>3.27</v>
      </c>
      <c r="D39" s="253">
        <v>589</v>
      </c>
      <c r="E39" s="253">
        <v>139</v>
      </c>
      <c r="F39" s="254">
        <f t="shared" si="0"/>
        <v>728</v>
      </c>
      <c r="G39" s="255">
        <f t="shared" si="1"/>
        <v>147.25</v>
      </c>
      <c r="H39" s="252"/>
      <c r="I39" s="252"/>
      <c r="J39" s="252"/>
      <c r="K39" s="254"/>
      <c r="L39" s="259"/>
      <c r="M39" s="252"/>
      <c r="N39" s="253"/>
      <c r="O39" s="253"/>
      <c r="P39" s="256"/>
      <c r="Q39" s="255"/>
      <c r="R39" s="107"/>
      <c r="T39" s="14"/>
      <c r="U39" s="14"/>
    </row>
    <row r="40" spans="1:21" ht="15">
      <c r="A40" s="251"/>
      <c r="B40" s="139" t="s">
        <v>35</v>
      </c>
      <c r="C40" s="252"/>
      <c r="D40" s="253"/>
      <c r="E40" s="253"/>
      <c r="F40" s="254"/>
      <c r="G40" s="255"/>
      <c r="H40" s="252"/>
      <c r="I40" s="252"/>
      <c r="J40" s="252"/>
      <c r="K40" s="254"/>
      <c r="L40" s="259"/>
      <c r="M40" s="252"/>
      <c r="N40" s="252"/>
      <c r="O40" s="253"/>
      <c r="P40" s="256"/>
      <c r="Q40" s="255"/>
      <c r="R40" s="107"/>
      <c r="T40" s="14"/>
      <c r="U40" s="14"/>
    </row>
    <row r="41" spans="1:21" ht="15">
      <c r="A41" s="251" t="s">
        <v>47</v>
      </c>
      <c r="B41" s="143" t="s">
        <v>11</v>
      </c>
      <c r="C41" s="252">
        <v>3.3</v>
      </c>
      <c r="D41" s="253">
        <v>594</v>
      </c>
      <c r="E41" s="253">
        <v>140</v>
      </c>
      <c r="F41" s="254">
        <f t="shared" si="0"/>
        <v>734</v>
      </c>
      <c r="G41" s="255">
        <f t="shared" si="1"/>
        <v>148.5</v>
      </c>
      <c r="H41" s="252"/>
      <c r="I41" s="252"/>
      <c r="J41" s="252"/>
      <c r="K41" s="254"/>
      <c r="L41" s="259"/>
      <c r="M41" s="252"/>
      <c r="N41" s="252"/>
      <c r="O41" s="253"/>
      <c r="P41" s="256"/>
      <c r="Q41" s="259"/>
      <c r="R41" s="107"/>
      <c r="T41" s="14"/>
      <c r="U41" s="14"/>
    </row>
    <row r="42" spans="1:21" ht="15">
      <c r="A42" s="251"/>
      <c r="B42" s="139" t="s">
        <v>36</v>
      </c>
      <c r="C42" s="252"/>
      <c r="D42" s="253"/>
      <c r="E42" s="253"/>
      <c r="F42" s="254"/>
      <c r="G42" s="255"/>
      <c r="H42" s="252"/>
      <c r="I42" s="252"/>
      <c r="J42" s="252"/>
      <c r="K42" s="254"/>
      <c r="L42" s="259"/>
      <c r="M42" s="252"/>
      <c r="N42" s="252"/>
      <c r="O42" s="253"/>
      <c r="P42" s="256"/>
      <c r="Q42" s="259"/>
      <c r="R42" s="107"/>
      <c r="T42" s="14"/>
      <c r="U42" s="14"/>
    </row>
    <row r="43" spans="1:21" ht="15">
      <c r="A43" s="251" t="s">
        <v>48</v>
      </c>
      <c r="B43" s="143" t="s">
        <v>12</v>
      </c>
      <c r="C43" s="252">
        <v>4.5</v>
      </c>
      <c r="D43" s="253">
        <v>810</v>
      </c>
      <c r="E43" s="253">
        <v>191</v>
      </c>
      <c r="F43" s="254">
        <f t="shared" si="0"/>
        <v>1001</v>
      </c>
      <c r="G43" s="255">
        <f t="shared" si="1"/>
        <v>202.5</v>
      </c>
      <c r="H43" s="252"/>
      <c r="I43" s="252"/>
      <c r="J43" s="252"/>
      <c r="K43" s="254"/>
      <c r="L43" s="259"/>
      <c r="M43" s="252"/>
      <c r="N43" s="252"/>
      <c r="O43" s="253"/>
      <c r="P43" s="256"/>
      <c r="Q43" s="259"/>
      <c r="R43" s="119" t="s">
        <v>78</v>
      </c>
      <c r="T43" s="14"/>
      <c r="U43" s="14"/>
    </row>
    <row r="44" spans="1:21" s="12" customFormat="1" ht="15">
      <c r="A44" s="260"/>
      <c r="B44" s="153" t="s">
        <v>78</v>
      </c>
      <c r="C44" s="261">
        <f>SUM(C14:C43)</f>
        <v>118.23</v>
      </c>
      <c r="D44" s="262">
        <f aca="true" t="shared" si="4" ref="D44:Q44">SUM(D14:D43)</f>
        <v>21288</v>
      </c>
      <c r="E44" s="262">
        <f t="shared" si="4"/>
        <v>5022</v>
      </c>
      <c r="F44" s="262">
        <f t="shared" si="4"/>
        <v>26310</v>
      </c>
      <c r="G44" s="262">
        <f t="shared" si="4"/>
        <v>5322</v>
      </c>
      <c r="H44" s="261">
        <f t="shared" si="4"/>
        <v>13.338000000000001</v>
      </c>
      <c r="I44" s="262">
        <f t="shared" si="4"/>
        <v>6086</v>
      </c>
      <c r="J44" s="262">
        <f t="shared" si="4"/>
        <v>1435</v>
      </c>
      <c r="K44" s="262">
        <f t="shared" si="4"/>
        <v>7521</v>
      </c>
      <c r="L44" s="262">
        <f t="shared" si="4"/>
        <v>1521.5</v>
      </c>
      <c r="M44" s="261">
        <f t="shared" si="4"/>
        <v>3.35</v>
      </c>
      <c r="N44" s="262">
        <f t="shared" si="4"/>
        <v>1876</v>
      </c>
      <c r="O44" s="262">
        <f t="shared" si="4"/>
        <v>442</v>
      </c>
      <c r="P44" s="262">
        <f t="shared" si="4"/>
        <v>2318</v>
      </c>
      <c r="Q44" s="262">
        <f t="shared" si="4"/>
        <v>469</v>
      </c>
      <c r="R44" s="262">
        <f>F44+K44+P44</f>
        <v>36149</v>
      </c>
      <c r="S44"/>
      <c r="T44" s="14"/>
      <c r="U44" s="14"/>
    </row>
    <row r="45" spans="1:21" ht="15">
      <c r="A45" s="263"/>
      <c r="B45" s="263"/>
      <c r="C45" s="107"/>
      <c r="D45" s="107"/>
      <c r="E45" s="189"/>
      <c r="F45" s="107"/>
      <c r="G45" s="107"/>
      <c r="H45" s="107"/>
      <c r="I45" s="107"/>
      <c r="J45" s="107"/>
      <c r="K45" s="107"/>
      <c r="L45" s="107"/>
      <c r="M45" s="107"/>
      <c r="N45" s="189"/>
      <c r="O45" s="189"/>
      <c r="P45" s="189"/>
      <c r="Q45" s="189"/>
      <c r="R45" s="262"/>
      <c r="T45" s="14"/>
      <c r="U45" s="14"/>
    </row>
    <row r="46" spans="1:21" ht="15">
      <c r="A46" s="107"/>
      <c r="B46" s="121" t="s">
        <v>133</v>
      </c>
      <c r="C46" s="107"/>
      <c r="D46" s="107"/>
      <c r="E46" s="189"/>
      <c r="F46" s="107">
        <v>27280</v>
      </c>
      <c r="G46" s="107"/>
      <c r="H46" s="107"/>
      <c r="I46" s="107"/>
      <c r="J46" s="107"/>
      <c r="K46" s="107">
        <v>7704</v>
      </c>
      <c r="L46" s="107"/>
      <c r="M46" s="107"/>
      <c r="N46" s="107"/>
      <c r="O46" s="107"/>
      <c r="P46" s="107">
        <v>2376</v>
      </c>
      <c r="Q46" s="107"/>
      <c r="R46" s="262">
        <f>F46+K46+P46</f>
        <v>37360</v>
      </c>
      <c r="T46" s="14"/>
      <c r="U46" s="14"/>
    </row>
    <row r="47" spans="1:20" ht="15">
      <c r="A47" s="107"/>
      <c r="B47" s="123" t="s">
        <v>134</v>
      </c>
      <c r="C47" s="122"/>
      <c r="D47" s="122"/>
      <c r="E47" s="124"/>
      <c r="F47" s="124">
        <f>F46-F44</f>
        <v>970</v>
      </c>
      <c r="G47" s="264"/>
      <c r="H47" s="122"/>
      <c r="I47" s="122"/>
      <c r="J47" s="122"/>
      <c r="K47" s="124">
        <f>K46-K44</f>
        <v>183</v>
      </c>
      <c r="L47" s="265"/>
      <c r="M47" s="122"/>
      <c r="N47" s="122"/>
      <c r="O47" s="122"/>
      <c r="P47" s="124">
        <f>P46-P44</f>
        <v>58</v>
      </c>
      <c r="Q47" s="265"/>
      <c r="R47" s="262">
        <f>F47+K47+P47</f>
        <v>1211</v>
      </c>
      <c r="S47" s="14"/>
      <c r="T47" s="14"/>
    </row>
    <row r="48" spans="1:20" ht="15">
      <c r="A48" s="107"/>
      <c r="B48" s="107"/>
      <c r="C48" s="107"/>
      <c r="D48" s="107"/>
      <c r="E48" s="189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T48" s="14"/>
    </row>
  </sheetData>
  <sheetProtection/>
  <mergeCells count="3">
    <mergeCell ref="A9:A10"/>
    <mergeCell ref="B9:B10"/>
    <mergeCell ref="M9:Q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B1">
      <selection activeCell="M32" sqref="M32"/>
    </sheetView>
  </sheetViews>
  <sheetFormatPr defaultColWidth="9.140625" defaultRowHeight="15"/>
  <cols>
    <col min="1" max="1" width="5.140625" style="0" customWidth="1"/>
    <col min="2" max="2" width="32.57421875" style="0" customWidth="1"/>
    <col min="3" max="3" width="8.57421875" style="0" customWidth="1"/>
    <col min="4" max="7" width="11.7109375" style="0" customWidth="1"/>
  </cols>
  <sheetData>
    <row r="1" spans="5:7" ht="15">
      <c r="E1" s="107" t="s">
        <v>138</v>
      </c>
      <c r="F1" s="107"/>
      <c r="G1" s="107"/>
    </row>
    <row r="2" spans="5:7" ht="15">
      <c r="E2" s="107" t="s">
        <v>139</v>
      </c>
      <c r="F2" s="107"/>
      <c r="G2" s="107"/>
    </row>
    <row r="3" spans="5:7" ht="15">
      <c r="E3" s="107" t="s">
        <v>146</v>
      </c>
      <c r="F3" s="107"/>
      <c r="G3" s="107"/>
    </row>
    <row r="4" spans="5:7" ht="15">
      <c r="E4" s="107" t="s">
        <v>147</v>
      </c>
      <c r="F4" s="107"/>
      <c r="G4" s="107"/>
    </row>
    <row r="5" spans="1:3" s="4" customFormat="1" ht="14.25" customHeight="1">
      <c r="A5" s="15"/>
      <c r="B5" s="3" t="s">
        <v>69</v>
      </c>
      <c r="C5" s="3"/>
    </row>
    <row r="6" spans="1:3" s="4" customFormat="1" ht="14.25" customHeight="1">
      <c r="A6" s="16"/>
      <c r="B6" s="3" t="s">
        <v>50</v>
      </c>
      <c r="C6" s="3"/>
    </row>
    <row r="7" spans="1:3" s="4" customFormat="1" ht="15">
      <c r="A7" s="16"/>
      <c r="B7" s="3" t="s">
        <v>122</v>
      </c>
      <c r="C7" s="3"/>
    </row>
    <row r="8" spans="1:3" ht="15">
      <c r="A8" s="16"/>
      <c r="B8" s="16"/>
      <c r="C8" s="16"/>
    </row>
    <row r="9" spans="1:7" ht="46.5" customHeight="1">
      <c r="A9" s="17" t="s">
        <v>20</v>
      </c>
      <c r="B9" s="17" t="s">
        <v>19</v>
      </c>
      <c r="C9" s="43" t="s">
        <v>116</v>
      </c>
      <c r="D9" s="17" t="s">
        <v>82</v>
      </c>
      <c r="E9" s="17" t="s">
        <v>80</v>
      </c>
      <c r="F9" s="21" t="s">
        <v>120</v>
      </c>
      <c r="G9" s="85" t="s">
        <v>81</v>
      </c>
    </row>
    <row r="10" spans="1:7" ht="13.5" customHeight="1">
      <c r="A10" s="52">
        <v>1</v>
      </c>
      <c r="B10" s="52">
        <v>2</v>
      </c>
      <c r="C10" s="52"/>
      <c r="D10" s="52">
        <v>3</v>
      </c>
      <c r="E10" s="52">
        <v>4</v>
      </c>
      <c r="F10" s="53">
        <v>5</v>
      </c>
      <c r="G10" s="71">
        <v>6</v>
      </c>
    </row>
    <row r="11" spans="1:7" ht="15">
      <c r="A11" s="18"/>
      <c r="B11" s="1" t="s">
        <v>21</v>
      </c>
      <c r="C11" s="1"/>
      <c r="D11" s="1"/>
      <c r="E11" s="18"/>
      <c r="F11" s="1"/>
      <c r="G11" s="86"/>
    </row>
    <row r="12" spans="1:10" ht="15">
      <c r="A12" s="22" t="s">
        <v>13</v>
      </c>
      <c r="B12" s="18" t="s">
        <v>0</v>
      </c>
      <c r="C12" s="18">
        <v>34</v>
      </c>
      <c r="D12" s="18">
        <v>3084</v>
      </c>
      <c r="E12" s="19">
        <f>F12-D12</f>
        <v>728</v>
      </c>
      <c r="F12" s="9">
        <v>3812</v>
      </c>
      <c r="G12" s="87">
        <f>D12/4</f>
        <v>771</v>
      </c>
      <c r="J12" s="14"/>
    </row>
    <row r="13" spans="1:10" ht="15">
      <c r="A13" s="22" t="s">
        <v>14</v>
      </c>
      <c r="B13" s="18" t="s">
        <v>1</v>
      </c>
      <c r="C13" s="18">
        <v>38</v>
      </c>
      <c r="D13" s="18">
        <v>3448</v>
      </c>
      <c r="E13" s="19">
        <f aca="true" t="shared" si="0" ref="E13:E43">F13-D13</f>
        <v>814</v>
      </c>
      <c r="F13" s="9">
        <v>4262</v>
      </c>
      <c r="G13" s="87">
        <f aca="true" t="shared" si="1" ref="G13:G43">D13/4</f>
        <v>862</v>
      </c>
      <c r="J13" s="14"/>
    </row>
    <row r="14" spans="1:10" ht="15">
      <c r="A14" s="22" t="s">
        <v>15</v>
      </c>
      <c r="B14" s="18" t="s">
        <v>23</v>
      </c>
      <c r="C14" s="18">
        <v>20</v>
      </c>
      <c r="D14" s="18">
        <v>1816</v>
      </c>
      <c r="E14" s="19">
        <f t="shared" si="0"/>
        <v>428</v>
      </c>
      <c r="F14" s="9">
        <v>2244</v>
      </c>
      <c r="G14" s="87">
        <f t="shared" si="1"/>
        <v>454</v>
      </c>
      <c r="J14" s="14"/>
    </row>
    <row r="15" spans="1:10" ht="30">
      <c r="A15" s="22" t="s">
        <v>16</v>
      </c>
      <c r="B15" s="20" t="s">
        <v>22</v>
      </c>
      <c r="C15" s="20">
        <v>2</v>
      </c>
      <c r="D15" s="18">
        <v>184</v>
      </c>
      <c r="E15" s="19">
        <f t="shared" si="0"/>
        <v>43</v>
      </c>
      <c r="F15" s="9">
        <v>227</v>
      </c>
      <c r="G15" s="87">
        <f t="shared" si="1"/>
        <v>46</v>
      </c>
      <c r="J15" s="14"/>
    </row>
    <row r="16" spans="1:11" ht="15">
      <c r="A16" s="22" t="s">
        <v>17</v>
      </c>
      <c r="B16" s="20" t="s">
        <v>51</v>
      </c>
      <c r="C16" s="20">
        <v>155</v>
      </c>
      <c r="D16" s="20">
        <v>14088</v>
      </c>
      <c r="E16" s="19">
        <f t="shared" si="0"/>
        <v>3323</v>
      </c>
      <c r="F16" s="9">
        <v>17411</v>
      </c>
      <c r="G16" s="87">
        <f t="shared" si="1"/>
        <v>3522</v>
      </c>
      <c r="J16" s="14"/>
      <c r="K16" s="14"/>
    </row>
    <row r="17" spans="1:10" ht="15">
      <c r="A17" s="22"/>
      <c r="B17" s="1" t="s">
        <v>24</v>
      </c>
      <c r="C17" s="1"/>
      <c r="D17" s="1"/>
      <c r="E17" s="19"/>
      <c r="F17" s="9"/>
      <c r="G17" s="87"/>
      <c r="J17" s="14"/>
    </row>
    <row r="18" spans="1:10" ht="15">
      <c r="A18" s="47" t="s">
        <v>37</v>
      </c>
      <c r="B18" s="18" t="s">
        <v>65</v>
      </c>
      <c r="C18" s="18">
        <v>17</v>
      </c>
      <c r="D18" s="18">
        <v>1544</v>
      </c>
      <c r="E18" s="19">
        <f t="shared" si="0"/>
        <v>364</v>
      </c>
      <c r="F18" s="9">
        <v>1908</v>
      </c>
      <c r="G18" s="87">
        <f t="shared" si="1"/>
        <v>386</v>
      </c>
      <c r="J18" s="14"/>
    </row>
    <row r="19" spans="1:10" ht="30" hidden="1">
      <c r="A19" s="47" t="s">
        <v>41</v>
      </c>
      <c r="B19" s="46" t="s">
        <v>63</v>
      </c>
      <c r="C19" s="46"/>
      <c r="D19" s="18"/>
      <c r="E19" s="19">
        <f t="shared" si="0"/>
        <v>0</v>
      </c>
      <c r="F19" s="9">
        <v>0</v>
      </c>
      <c r="G19" s="87">
        <f t="shared" si="1"/>
        <v>0</v>
      </c>
      <c r="J19" s="14"/>
    </row>
    <row r="20" spans="1:10" ht="15">
      <c r="A20" s="22"/>
      <c r="B20" s="1" t="s">
        <v>26</v>
      </c>
      <c r="C20" s="1"/>
      <c r="D20" s="1"/>
      <c r="E20" s="19"/>
      <c r="F20" s="9"/>
      <c r="G20" s="87"/>
      <c r="J20" s="14"/>
    </row>
    <row r="21" spans="1:11" ht="15">
      <c r="A21" s="47" t="s">
        <v>38</v>
      </c>
      <c r="B21" s="18" t="s">
        <v>2</v>
      </c>
      <c r="C21" s="18">
        <v>20</v>
      </c>
      <c r="D21" s="18">
        <v>1816</v>
      </c>
      <c r="E21" s="19">
        <f t="shared" si="0"/>
        <v>428</v>
      </c>
      <c r="F21" s="9">
        <v>2244</v>
      </c>
      <c r="G21" s="87">
        <f t="shared" si="1"/>
        <v>454</v>
      </c>
      <c r="J21" s="14"/>
      <c r="K21" s="14"/>
    </row>
    <row r="22" spans="1:10" ht="15">
      <c r="A22" s="22"/>
      <c r="B22" s="1" t="s">
        <v>27</v>
      </c>
      <c r="C22" s="1"/>
      <c r="D22" s="1"/>
      <c r="E22" s="19"/>
      <c r="F22" s="9"/>
      <c r="G22" s="87"/>
      <c r="J22" s="14"/>
    </row>
    <row r="23" spans="1:10" ht="15">
      <c r="A23" s="47" t="s">
        <v>39</v>
      </c>
      <c r="B23" s="18" t="s">
        <v>3</v>
      </c>
      <c r="C23" s="18">
        <v>22</v>
      </c>
      <c r="D23" s="18">
        <v>1996</v>
      </c>
      <c r="E23" s="19">
        <f t="shared" si="0"/>
        <v>471</v>
      </c>
      <c r="F23" s="9">
        <v>2467</v>
      </c>
      <c r="G23" s="87">
        <f t="shared" si="1"/>
        <v>499</v>
      </c>
      <c r="J23" s="14"/>
    </row>
    <row r="24" spans="1:10" ht="15">
      <c r="A24" s="22"/>
      <c r="B24" s="1" t="s">
        <v>28</v>
      </c>
      <c r="C24" s="1"/>
      <c r="D24" s="1"/>
      <c r="E24" s="19"/>
      <c r="F24" s="9"/>
      <c r="G24" s="87"/>
      <c r="J24" s="14"/>
    </row>
    <row r="25" spans="1:10" ht="15">
      <c r="A25" s="47" t="s">
        <v>40</v>
      </c>
      <c r="B25" s="18" t="s">
        <v>4</v>
      </c>
      <c r="C25" s="18">
        <v>28</v>
      </c>
      <c r="D25" s="18">
        <v>2540</v>
      </c>
      <c r="E25" s="19">
        <f t="shared" si="0"/>
        <v>599</v>
      </c>
      <c r="F25" s="9">
        <v>3139</v>
      </c>
      <c r="G25" s="87">
        <f t="shared" si="1"/>
        <v>635</v>
      </c>
      <c r="J25" s="14"/>
    </row>
    <row r="26" spans="1:10" ht="15">
      <c r="A26" s="22"/>
      <c r="B26" s="1" t="s">
        <v>29</v>
      </c>
      <c r="C26" s="1"/>
      <c r="D26" s="1"/>
      <c r="E26" s="19"/>
      <c r="F26" s="9"/>
      <c r="G26" s="87"/>
      <c r="J26" s="14"/>
    </row>
    <row r="27" spans="1:10" ht="15">
      <c r="A27" s="47" t="s">
        <v>41</v>
      </c>
      <c r="B27" s="18" t="s">
        <v>5</v>
      </c>
      <c r="C27" s="18">
        <v>14</v>
      </c>
      <c r="D27" s="18">
        <v>1272</v>
      </c>
      <c r="E27" s="19">
        <f t="shared" si="0"/>
        <v>300</v>
      </c>
      <c r="F27" s="9">
        <v>1572</v>
      </c>
      <c r="G27" s="87">
        <f t="shared" si="1"/>
        <v>318</v>
      </c>
      <c r="J27" s="14"/>
    </row>
    <row r="28" spans="1:10" ht="15">
      <c r="A28" s="22"/>
      <c r="B28" s="1" t="s">
        <v>30</v>
      </c>
      <c r="C28" s="1"/>
      <c r="D28" s="1"/>
      <c r="E28" s="19"/>
      <c r="F28" s="9"/>
      <c r="G28" s="87"/>
      <c r="J28" s="14"/>
    </row>
    <row r="29" spans="1:10" ht="15">
      <c r="A29" s="47" t="s">
        <v>42</v>
      </c>
      <c r="B29" s="18" t="s">
        <v>6</v>
      </c>
      <c r="C29" s="18">
        <v>21</v>
      </c>
      <c r="D29" s="18">
        <v>1904</v>
      </c>
      <c r="E29" s="19">
        <f t="shared" si="0"/>
        <v>449</v>
      </c>
      <c r="F29" s="9">
        <v>2353</v>
      </c>
      <c r="G29" s="87">
        <f t="shared" si="1"/>
        <v>476</v>
      </c>
      <c r="J29" s="14"/>
    </row>
    <row r="30" spans="1:10" ht="15">
      <c r="A30" s="22"/>
      <c r="B30" s="1" t="s">
        <v>25</v>
      </c>
      <c r="C30" s="1"/>
      <c r="D30" s="1"/>
      <c r="E30" s="19"/>
      <c r="F30" s="9"/>
      <c r="G30" s="87"/>
      <c r="J30" s="14"/>
    </row>
    <row r="31" spans="1:10" ht="15">
      <c r="A31" s="47" t="s">
        <v>43</v>
      </c>
      <c r="B31" s="18" t="s">
        <v>7</v>
      </c>
      <c r="C31" s="18">
        <v>17</v>
      </c>
      <c r="D31" s="18">
        <v>1544</v>
      </c>
      <c r="E31" s="19">
        <f t="shared" si="0"/>
        <v>364</v>
      </c>
      <c r="F31" s="9">
        <v>1908</v>
      </c>
      <c r="G31" s="87">
        <f t="shared" si="1"/>
        <v>386</v>
      </c>
      <c r="J31" s="14"/>
    </row>
    <row r="32" spans="1:10" ht="15">
      <c r="A32" s="22"/>
      <c r="B32" s="1" t="s">
        <v>31</v>
      </c>
      <c r="C32" s="1"/>
      <c r="D32" s="1"/>
      <c r="E32" s="19"/>
      <c r="F32" s="9"/>
      <c r="G32" s="87"/>
      <c r="J32" s="14"/>
    </row>
    <row r="33" spans="1:10" ht="15">
      <c r="A33" s="47" t="s">
        <v>44</v>
      </c>
      <c r="B33" s="18" t="s">
        <v>8</v>
      </c>
      <c r="C33" s="18">
        <v>16</v>
      </c>
      <c r="D33" s="18">
        <v>1452</v>
      </c>
      <c r="E33" s="19">
        <f t="shared" si="0"/>
        <v>343</v>
      </c>
      <c r="F33" s="9">
        <v>1795</v>
      </c>
      <c r="G33" s="87">
        <f t="shared" si="1"/>
        <v>363</v>
      </c>
      <c r="J33" s="14"/>
    </row>
    <row r="34" spans="1:10" ht="15">
      <c r="A34" s="22"/>
      <c r="B34" s="1" t="s">
        <v>32</v>
      </c>
      <c r="C34" s="1"/>
      <c r="D34" s="1"/>
      <c r="E34" s="19"/>
      <c r="F34" s="9"/>
      <c r="G34" s="87"/>
      <c r="J34" s="14"/>
    </row>
    <row r="35" spans="1:10" ht="15">
      <c r="A35" s="47" t="s">
        <v>45</v>
      </c>
      <c r="B35" s="18" t="s">
        <v>9</v>
      </c>
      <c r="C35" s="18">
        <v>18</v>
      </c>
      <c r="D35" s="18">
        <v>1632</v>
      </c>
      <c r="E35" s="19">
        <f t="shared" si="0"/>
        <v>385</v>
      </c>
      <c r="F35" s="9">
        <v>2017</v>
      </c>
      <c r="G35" s="87">
        <f t="shared" si="1"/>
        <v>408</v>
      </c>
      <c r="J35" s="14"/>
    </row>
    <row r="36" spans="1:10" ht="15">
      <c r="A36" s="22"/>
      <c r="B36" s="1" t="s">
        <v>33</v>
      </c>
      <c r="C36" s="1"/>
      <c r="D36" s="1"/>
      <c r="E36" s="19"/>
      <c r="F36" s="9"/>
      <c r="G36" s="87"/>
      <c r="J36" s="14"/>
    </row>
    <row r="37" spans="1:10" ht="15">
      <c r="A37" s="47" t="s">
        <v>46</v>
      </c>
      <c r="B37" s="44" t="s">
        <v>128</v>
      </c>
      <c r="C37" s="18">
        <v>14</v>
      </c>
      <c r="D37" s="18">
        <v>1272</v>
      </c>
      <c r="E37" s="19">
        <f t="shared" si="0"/>
        <v>300</v>
      </c>
      <c r="F37" s="9">
        <v>1572</v>
      </c>
      <c r="G37" s="87">
        <f t="shared" si="1"/>
        <v>318</v>
      </c>
      <c r="J37" s="14"/>
    </row>
    <row r="38" spans="1:10" ht="15">
      <c r="A38" s="22"/>
      <c r="B38" s="1" t="s">
        <v>34</v>
      </c>
      <c r="C38" s="1"/>
      <c r="D38" s="1"/>
      <c r="E38" s="19"/>
      <c r="F38" s="9"/>
      <c r="G38" s="87"/>
      <c r="J38" s="14"/>
    </row>
    <row r="39" spans="1:10" ht="15">
      <c r="A39" s="47" t="s">
        <v>47</v>
      </c>
      <c r="B39" s="18" t="s">
        <v>10</v>
      </c>
      <c r="C39" s="18">
        <v>7</v>
      </c>
      <c r="D39" s="18">
        <v>636</v>
      </c>
      <c r="E39" s="19">
        <f t="shared" si="0"/>
        <v>150</v>
      </c>
      <c r="F39" s="9">
        <v>786</v>
      </c>
      <c r="G39" s="87">
        <f t="shared" si="1"/>
        <v>159</v>
      </c>
      <c r="J39" s="14"/>
    </row>
    <row r="40" spans="1:10" ht="15">
      <c r="A40" s="22"/>
      <c r="B40" s="1" t="s">
        <v>35</v>
      </c>
      <c r="C40" s="1"/>
      <c r="D40" s="1"/>
      <c r="E40" s="19"/>
      <c r="F40" s="9"/>
      <c r="G40" s="87"/>
      <c r="J40" s="14"/>
    </row>
    <row r="41" spans="1:10" ht="15">
      <c r="A41" s="47" t="s">
        <v>48</v>
      </c>
      <c r="B41" s="18" t="s">
        <v>11</v>
      </c>
      <c r="C41" s="18">
        <v>16</v>
      </c>
      <c r="D41" s="18">
        <v>1452</v>
      </c>
      <c r="E41" s="19">
        <f t="shared" si="0"/>
        <v>343</v>
      </c>
      <c r="F41" s="9">
        <v>1795</v>
      </c>
      <c r="G41" s="87">
        <f t="shared" si="1"/>
        <v>363</v>
      </c>
      <c r="J41" s="14"/>
    </row>
    <row r="42" spans="1:10" ht="15">
      <c r="A42" s="22"/>
      <c r="B42" s="1" t="s">
        <v>36</v>
      </c>
      <c r="C42" s="1"/>
      <c r="D42" s="1"/>
      <c r="E42" s="19"/>
      <c r="F42" s="9"/>
      <c r="G42" s="87"/>
      <c r="J42" s="14"/>
    </row>
    <row r="43" spans="1:10" ht="15">
      <c r="A43" s="47" t="s">
        <v>49</v>
      </c>
      <c r="B43" s="18" t="s">
        <v>12</v>
      </c>
      <c r="C43" s="18">
        <v>16</v>
      </c>
      <c r="D43" s="18">
        <v>1452</v>
      </c>
      <c r="E43" s="19">
        <f t="shared" si="0"/>
        <v>343</v>
      </c>
      <c r="F43" s="9">
        <v>1795</v>
      </c>
      <c r="G43" s="87">
        <f t="shared" si="1"/>
        <v>363</v>
      </c>
      <c r="J43" s="14"/>
    </row>
    <row r="44" spans="1:10" s="3" customFormat="1" ht="15">
      <c r="A44" s="89"/>
      <c r="B44" s="89" t="s">
        <v>18</v>
      </c>
      <c r="C44" s="89">
        <f>SUM(C12:C43)</f>
        <v>475</v>
      </c>
      <c r="D44" s="89">
        <f>SUM(D12:D43)</f>
        <v>43132</v>
      </c>
      <c r="E44" s="89">
        <f>SUM(E12:E43)</f>
        <v>10175</v>
      </c>
      <c r="F44" s="89">
        <f>SUM(F12:F43)</f>
        <v>53307</v>
      </c>
      <c r="G44" s="89">
        <f>SUM(G12:G43)</f>
        <v>10783</v>
      </c>
      <c r="I44"/>
      <c r="J44" s="14"/>
    </row>
    <row r="45" spans="1:10" ht="15" hidden="1">
      <c r="A45" s="2"/>
      <c r="B45" s="7" t="s">
        <v>64</v>
      </c>
      <c r="C45" s="8"/>
      <c r="E45" s="19">
        <f>F45-D45</f>
        <v>0</v>
      </c>
      <c r="J45" s="14"/>
    </row>
    <row r="46" spans="1:10" ht="15">
      <c r="A46" s="2"/>
      <c r="B46" s="5"/>
      <c r="C46" s="5"/>
      <c r="E46" s="84"/>
      <c r="J46" s="14"/>
    </row>
    <row r="47" spans="2:6" ht="15">
      <c r="B47" s="82"/>
      <c r="C47" s="56"/>
      <c r="D47" s="57"/>
      <c r="E47" s="84"/>
      <c r="F47" s="83"/>
    </row>
    <row r="48" spans="2:6" ht="15">
      <c r="B48" s="97"/>
      <c r="C48" s="95"/>
      <c r="D48" s="95"/>
      <c r="E48" s="8"/>
      <c r="F48" s="96"/>
    </row>
    <row r="49" spans="2:6" ht="15">
      <c r="B49" s="95"/>
      <c r="C49" s="95"/>
      <c r="D49" s="95"/>
      <c r="E49" s="8"/>
      <c r="F49" s="9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selection activeCell="T27" sqref="T27"/>
    </sheetView>
  </sheetViews>
  <sheetFormatPr defaultColWidth="9.140625" defaultRowHeight="15"/>
  <cols>
    <col min="1" max="1" width="3.7109375" style="0" customWidth="1"/>
    <col min="2" max="2" width="32.57421875" style="0" customWidth="1"/>
    <col min="3" max="3" width="9.57421875" style="0" customWidth="1"/>
    <col min="4" max="4" width="11.8515625" style="0" customWidth="1"/>
    <col min="5" max="5" width="10.7109375" style="0" customWidth="1"/>
    <col min="6" max="6" width="11.8515625" style="0" customWidth="1"/>
    <col min="7" max="7" width="10.7109375" style="0" customWidth="1"/>
    <col min="8" max="12" width="9.421875" style="0" customWidth="1"/>
    <col min="13" max="18" width="9.00390625" style="0" customWidth="1"/>
  </cols>
  <sheetData>
    <row r="1" spans="11:13" ht="15">
      <c r="K1" s="107" t="s">
        <v>138</v>
      </c>
      <c r="L1" s="107"/>
      <c r="M1" s="107"/>
    </row>
    <row r="2" spans="11:13" ht="15">
      <c r="K2" s="107" t="s">
        <v>139</v>
      </c>
      <c r="L2" s="107"/>
      <c r="M2" s="107"/>
    </row>
    <row r="3" spans="1:13" ht="15">
      <c r="A3" t="s">
        <v>115</v>
      </c>
      <c r="K3" s="107" t="s">
        <v>146</v>
      </c>
      <c r="L3" s="107"/>
      <c r="M3" s="107"/>
    </row>
    <row r="4" spans="1:13" ht="15">
      <c r="A4" s="15"/>
      <c r="B4" s="15" t="s">
        <v>89</v>
      </c>
      <c r="K4" s="107" t="s">
        <v>147</v>
      </c>
      <c r="L4" s="107"/>
      <c r="M4" s="107"/>
    </row>
    <row r="5" spans="1:2" ht="15">
      <c r="A5" s="15"/>
      <c r="B5" s="15" t="s">
        <v>90</v>
      </c>
    </row>
    <row r="6" spans="1:2" ht="15">
      <c r="A6" s="15"/>
      <c r="B6" s="4" t="s">
        <v>122</v>
      </c>
    </row>
    <row r="7" spans="1:2" ht="15">
      <c r="A7" s="4" t="s">
        <v>101</v>
      </c>
      <c r="B7" s="15"/>
    </row>
    <row r="8" spans="1:17" ht="15">
      <c r="A8" s="226" t="s">
        <v>52</v>
      </c>
      <c r="B8" s="228" t="s">
        <v>19</v>
      </c>
      <c r="C8" s="45" t="s">
        <v>96</v>
      </c>
      <c r="D8" s="39"/>
      <c r="E8" s="39"/>
      <c r="F8" s="39"/>
      <c r="G8" s="40"/>
      <c r="H8" s="45" t="s">
        <v>97</v>
      </c>
      <c r="I8" s="39"/>
      <c r="J8" s="39"/>
      <c r="K8" s="39"/>
      <c r="L8" s="40"/>
      <c r="M8" s="45" t="s">
        <v>98</v>
      </c>
      <c r="N8" s="39"/>
      <c r="O8" s="39"/>
      <c r="P8" s="39"/>
      <c r="Q8" s="40"/>
    </row>
    <row r="9" spans="1:17" ht="63" customHeight="1">
      <c r="A9" s="227"/>
      <c r="B9" s="229"/>
      <c r="C9" s="27" t="s">
        <v>74</v>
      </c>
      <c r="D9" s="43" t="s">
        <v>137</v>
      </c>
      <c r="E9" s="27" t="s">
        <v>91</v>
      </c>
      <c r="F9" s="21" t="s">
        <v>120</v>
      </c>
      <c r="G9" s="73" t="s">
        <v>92</v>
      </c>
      <c r="H9" s="27" t="s">
        <v>75</v>
      </c>
      <c r="I9" s="43" t="s">
        <v>82</v>
      </c>
      <c r="J9" s="27" t="s">
        <v>80</v>
      </c>
      <c r="K9" s="21" t="s">
        <v>120</v>
      </c>
      <c r="L9" s="73" t="s">
        <v>92</v>
      </c>
      <c r="M9" s="27" t="s">
        <v>76</v>
      </c>
      <c r="N9" s="78" t="s">
        <v>82</v>
      </c>
      <c r="O9" s="27" t="s">
        <v>80</v>
      </c>
      <c r="P9" s="21" t="s">
        <v>120</v>
      </c>
      <c r="Q9" s="73" t="s">
        <v>92</v>
      </c>
    </row>
    <row r="10" spans="1:17" s="10" customFormat="1" ht="12.75" customHeight="1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98">
        <v>6</v>
      </c>
      <c r="G10" s="74">
        <v>7</v>
      </c>
      <c r="H10" s="50">
        <v>8</v>
      </c>
      <c r="I10" s="50">
        <v>9</v>
      </c>
      <c r="J10" s="50">
        <v>10</v>
      </c>
      <c r="K10" s="50">
        <v>11</v>
      </c>
      <c r="L10" s="74">
        <v>12</v>
      </c>
      <c r="M10" s="50">
        <v>13</v>
      </c>
      <c r="N10" s="50">
        <v>14</v>
      </c>
      <c r="O10" s="50">
        <v>15</v>
      </c>
      <c r="P10" s="50">
        <v>16</v>
      </c>
      <c r="Q10" s="74">
        <v>17</v>
      </c>
    </row>
    <row r="11" spans="1:17" s="11" customFormat="1" ht="15">
      <c r="A11" s="34"/>
      <c r="B11" s="34"/>
      <c r="C11" s="35"/>
      <c r="D11" s="35"/>
      <c r="E11" s="35"/>
      <c r="F11" s="35"/>
      <c r="G11" s="75"/>
      <c r="H11" s="35"/>
      <c r="I11" s="35"/>
      <c r="J11" s="35"/>
      <c r="K11" s="35"/>
      <c r="L11" s="75"/>
      <c r="M11" s="35"/>
      <c r="N11" s="35"/>
      <c r="O11" s="35"/>
      <c r="P11" s="35"/>
      <c r="Q11" s="75"/>
    </row>
    <row r="12" spans="1:17" s="11" customFormat="1" ht="15">
      <c r="A12" s="34"/>
      <c r="B12" s="1" t="s">
        <v>21</v>
      </c>
      <c r="C12" s="35"/>
      <c r="D12" s="35"/>
      <c r="E12" s="35"/>
      <c r="F12" s="35"/>
      <c r="G12" s="75"/>
      <c r="H12" s="35"/>
      <c r="I12" s="35"/>
      <c r="J12" s="35"/>
      <c r="K12" s="35"/>
      <c r="L12" s="75"/>
      <c r="M12" s="35"/>
      <c r="N12" s="35"/>
      <c r="O12" s="35"/>
      <c r="P12" s="93"/>
      <c r="Q12" s="75"/>
    </row>
    <row r="13" spans="1:17" ht="15">
      <c r="A13" s="41" t="s">
        <v>13</v>
      </c>
      <c r="B13" s="28" t="s">
        <v>0</v>
      </c>
      <c r="C13" s="36">
        <v>0.702</v>
      </c>
      <c r="D13" s="37">
        <v>150</v>
      </c>
      <c r="E13" s="37">
        <f>F13-D13</f>
        <v>35</v>
      </c>
      <c r="F13" s="38">
        <v>185</v>
      </c>
      <c r="G13" s="76">
        <f>F13/4/1.2359</f>
        <v>37.422121530868196</v>
      </c>
      <c r="H13" s="36">
        <v>0.1</v>
      </c>
      <c r="I13" s="37">
        <v>49</v>
      </c>
      <c r="J13" s="37">
        <f>K13-I13</f>
        <v>12</v>
      </c>
      <c r="K13" s="38">
        <v>61</v>
      </c>
      <c r="L13" s="76">
        <f>K13/4/1.2359</f>
        <v>12.339186018286268</v>
      </c>
      <c r="M13" s="36">
        <v>0.067</v>
      </c>
      <c r="N13" s="37">
        <v>55</v>
      </c>
      <c r="O13" s="37">
        <f>P13-N13</f>
        <v>13</v>
      </c>
      <c r="P13" s="38">
        <v>68</v>
      </c>
      <c r="Q13" s="76">
        <f>P13/4/1.2359</f>
        <v>13.75515818431912</v>
      </c>
    </row>
    <row r="14" spans="1:17" ht="15">
      <c r="A14" s="41" t="s">
        <v>14</v>
      </c>
      <c r="B14" s="28" t="s">
        <v>1</v>
      </c>
      <c r="C14" s="36">
        <v>0.83</v>
      </c>
      <c r="D14" s="37">
        <v>176</v>
      </c>
      <c r="E14" s="37">
        <f aca="true" t="shared" si="0" ref="E14:E43">F14-D14</f>
        <v>41</v>
      </c>
      <c r="F14" s="38">
        <v>217</v>
      </c>
      <c r="G14" s="76">
        <f aca="true" t="shared" si="1" ref="G14:G43">F14/4/1.2359</f>
        <v>43.89513714701837</v>
      </c>
      <c r="H14" s="36"/>
      <c r="I14" s="37"/>
      <c r="J14" s="37"/>
      <c r="K14" s="38"/>
      <c r="L14" s="76"/>
      <c r="M14" s="36"/>
      <c r="N14" s="37"/>
      <c r="O14" s="37"/>
      <c r="P14" s="37"/>
      <c r="Q14" s="76"/>
    </row>
    <row r="15" spans="1:17" ht="15">
      <c r="A15" s="41" t="s">
        <v>15</v>
      </c>
      <c r="B15" s="28" t="s">
        <v>23</v>
      </c>
      <c r="C15" s="36">
        <v>0.33</v>
      </c>
      <c r="D15" s="37">
        <v>70</v>
      </c>
      <c r="E15" s="37">
        <f t="shared" si="0"/>
        <v>17</v>
      </c>
      <c r="F15" s="38">
        <v>87</v>
      </c>
      <c r="G15" s="76">
        <f t="shared" si="1"/>
        <v>17.598511206408286</v>
      </c>
      <c r="H15" s="36"/>
      <c r="I15" s="37"/>
      <c r="J15" s="37"/>
      <c r="K15" s="38"/>
      <c r="L15" s="76"/>
      <c r="M15" s="36"/>
      <c r="N15" s="37"/>
      <c r="O15" s="37"/>
      <c r="P15" s="37"/>
      <c r="Q15" s="76"/>
    </row>
    <row r="16" spans="1:17" ht="15">
      <c r="A16" s="41" t="s">
        <v>16</v>
      </c>
      <c r="B16" s="28" t="s">
        <v>22</v>
      </c>
      <c r="C16" s="36"/>
      <c r="D16" s="37"/>
      <c r="E16" s="37"/>
      <c r="F16" s="38"/>
      <c r="G16" s="76"/>
      <c r="H16" s="77">
        <v>0.067</v>
      </c>
      <c r="I16" s="37">
        <v>33</v>
      </c>
      <c r="J16" s="37">
        <f>K16-I16</f>
        <v>8</v>
      </c>
      <c r="K16" s="38">
        <v>41</v>
      </c>
      <c r="L16" s="76">
        <f>K16/4/1.2359</f>
        <v>8.29355125819241</v>
      </c>
      <c r="M16" s="36"/>
      <c r="N16" s="37"/>
      <c r="O16" s="37"/>
      <c r="P16" s="37"/>
      <c r="Q16" s="76"/>
    </row>
    <row r="17" spans="1:17" ht="15">
      <c r="A17" s="41" t="s">
        <v>17</v>
      </c>
      <c r="B17" s="28" t="s">
        <v>51</v>
      </c>
      <c r="C17" s="36">
        <v>3.14</v>
      </c>
      <c r="D17" s="37">
        <v>666</v>
      </c>
      <c r="E17" s="37">
        <f t="shared" si="0"/>
        <v>157</v>
      </c>
      <c r="F17" s="38">
        <v>823</v>
      </c>
      <c r="G17" s="76">
        <f t="shared" si="1"/>
        <v>166.47787037786227</v>
      </c>
      <c r="H17" s="36"/>
      <c r="I17" s="37"/>
      <c r="J17" s="37"/>
      <c r="K17" s="38"/>
      <c r="L17" s="76"/>
      <c r="M17" s="36"/>
      <c r="N17" s="37"/>
      <c r="O17" s="37"/>
      <c r="P17" s="37"/>
      <c r="Q17" s="76"/>
    </row>
    <row r="18" spans="1:17" ht="15">
      <c r="A18" s="41"/>
      <c r="B18" s="1" t="s">
        <v>24</v>
      </c>
      <c r="C18" s="36"/>
      <c r="D18" s="37"/>
      <c r="E18" s="37">
        <f t="shared" si="0"/>
        <v>0</v>
      </c>
      <c r="F18" s="38"/>
      <c r="G18" s="76"/>
      <c r="H18" s="36"/>
      <c r="I18" s="37"/>
      <c r="J18" s="37"/>
      <c r="K18" s="38"/>
      <c r="L18" s="76"/>
      <c r="M18" s="36"/>
      <c r="N18" s="36"/>
      <c r="O18" s="37"/>
      <c r="P18" s="37"/>
      <c r="Q18" s="76"/>
    </row>
    <row r="19" spans="1:17" ht="15">
      <c r="A19" s="41" t="s">
        <v>37</v>
      </c>
      <c r="B19" s="28" t="s">
        <v>65</v>
      </c>
      <c r="C19" s="36">
        <v>0.167</v>
      </c>
      <c r="D19" s="37">
        <v>36</v>
      </c>
      <c r="E19" s="37">
        <f t="shared" si="0"/>
        <v>9</v>
      </c>
      <c r="F19" s="38">
        <v>45</v>
      </c>
      <c r="G19" s="76">
        <f t="shared" si="1"/>
        <v>9.102678210211183</v>
      </c>
      <c r="H19" s="36"/>
      <c r="I19" s="37"/>
      <c r="J19" s="37"/>
      <c r="K19" s="38"/>
      <c r="L19" s="76"/>
      <c r="M19" s="36"/>
      <c r="N19" s="37"/>
      <c r="O19" s="37"/>
      <c r="P19" s="37"/>
      <c r="Q19" s="76"/>
    </row>
    <row r="20" spans="1:17" ht="15">
      <c r="A20" s="41"/>
      <c r="B20" s="1" t="s">
        <v>26</v>
      </c>
      <c r="C20" s="36"/>
      <c r="D20" s="37"/>
      <c r="E20" s="37"/>
      <c r="F20" s="38"/>
      <c r="G20" s="76"/>
      <c r="H20" s="36"/>
      <c r="I20" s="37"/>
      <c r="J20" s="37"/>
      <c r="K20" s="38"/>
      <c r="L20" s="76"/>
      <c r="M20" s="36"/>
      <c r="N20" s="37"/>
      <c r="O20" s="37"/>
      <c r="P20" s="37"/>
      <c r="Q20" s="76"/>
    </row>
    <row r="21" spans="1:17" ht="15">
      <c r="A21" s="41" t="s">
        <v>38</v>
      </c>
      <c r="B21" s="28" t="s">
        <v>2</v>
      </c>
      <c r="C21" s="36">
        <v>0.33</v>
      </c>
      <c r="D21" s="37">
        <v>70</v>
      </c>
      <c r="E21" s="37">
        <f t="shared" si="0"/>
        <v>17</v>
      </c>
      <c r="F21" s="38">
        <v>87</v>
      </c>
      <c r="G21" s="76">
        <f t="shared" si="1"/>
        <v>17.598511206408286</v>
      </c>
      <c r="H21" s="36"/>
      <c r="I21" s="37"/>
      <c r="J21" s="37"/>
      <c r="K21" s="38"/>
      <c r="L21" s="76"/>
      <c r="M21" s="36"/>
      <c r="N21" s="37"/>
      <c r="O21" s="37"/>
      <c r="P21" s="37"/>
      <c r="Q21" s="76"/>
    </row>
    <row r="22" spans="1:17" ht="15">
      <c r="A22" s="41"/>
      <c r="B22" s="1" t="s">
        <v>27</v>
      </c>
      <c r="C22" s="36"/>
      <c r="D22" s="37"/>
      <c r="E22" s="37"/>
      <c r="F22" s="38"/>
      <c r="G22" s="76"/>
      <c r="H22" s="36"/>
      <c r="I22" s="37"/>
      <c r="J22" s="37"/>
      <c r="K22" s="38"/>
      <c r="L22" s="76"/>
      <c r="M22" s="36"/>
      <c r="N22" s="37"/>
      <c r="O22" s="37"/>
      <c r="P22" s="37"/>
      <c r="Q22" s="76"/>
    </row>
    <row r="23" spans="1:17" ht="15">
      <c r="A23" s="41" t="s">
        <v>39</v>
      </c>
      <c r="B23" s="28" t="s">
        <v>3</v>
      </c>
      <c r="C23" s="36">
        <v>0.4</v>
      </c>
      <c r="D23" s="37">
        <v>85</v>
      </c>
      <c r="E23" s="37">
        <f t="shared" si="0"/>
        <v>20</v>
      </c>
      <c r="F23" s="38">
        <v>105</v>
      </c>
      <c r="G23" s="76">
        <f t="shared" si="1"/>
        <v>21.239582490492758</v>
      </c>
      <c r="H23" s="36"/>
      <c r="I23" s="37"/>
      <c r="J23" s="37"/>
      <c r="K23" s="38"/>
      <c r="L23" s="76"/>
      <c r="M23" s="36"/>
      <c r="N23" s="37"/>
      <c r="O23" s="37"/>
      <c r="P23" s="37"/>
      <c r="Q23" s="76"/>
    </row>
    <row r="24" spans="1:17" ht="15">
      <c r="A24" s="41"/>
      <c r="B24" s="1" t="s">
        <v>28</v>
      </c>
      <c r="C24" s="36"/>
      <c r="D24" s="37"/>
      <c r="E24" s="37"/>
      <c r="F24" s="38"/>
      <c r="G24" s="76">
        <f t="shared" si="1"/>
        <v>0</v>
      </c>
      <c r="H24" s="36"/>
      <c r="I24" s="37"/>
      <c r="J24" s="37"/>
      <c r="K24" s="38"/>
      <c r="L24" s="76"/>
      <c r="M24" s="36"/>
      <c r="N24" s="37"/>
      <c r="O24" s="37"/>
      <c r="P24" s="37"/>
      <c r="Q24" s="76"/>
    </row>
    <row r="25" spans="1:17" ht="15">
      <c r="A25" s="41" t="s">
        <v>40</v>
      </c>
      <c r="B25" s="28" t="s">
        <v>4</v>
      </c>
      <c r="C25" s="36">
        <v>0.067</v>
      </c>
      <c r="D25" s="37">
        <v>15</v>
      </c>
      <c r="E25" s="37">
        <f t="shared" si="0"/>
        <v>4</v>
      </c>
      <c r="F25" s="38">
        <v>19</v>
      </c>
      <c r="G25" s="76">
        <f t="shared" si="1"/>
        <v>3.8433530220891656</v>
      </c>
      <c r="H25" s="36">
        <v>0.067</v>
      </c>
      <c r="I25" s="37">
        <v>33</v>
      </c>
      <c r="J25" s="37">
        <f>K25-I25</f>
        <v>8</v>
      </c>
      <c r="K25" s="38">
        <v>41</v>
      </c>
      <c r="L25" s="76">
        <f>K25/4/1.2359</f>
        <v>8.29355125819241</v>
      </c>
      <c r="M25" s="36"/>
      <c r="N25" s="37"/>
      <c r="O25" s="37"/>
      <c r="P25" s="37"/>
      <c r="Q25" s="76"/>
    </row>
    <row r="26" spans="1:17" ht="15">
      <c r="A26" s="41"/>
      <c r="B26" s="1" t="s">
        <v>29</v>
      </c>
      <c r="C26" s="36"/>
      <c r="D26" s="37"/>
      <c r="E26" s="37"/>
      <c r="F26" s="38"/>
      <c r="G26" s="76">
        <f t="shared" si="1"/>
        <v>0</v>
      </c>
      <c r="H26" s="36"/>
      <c r="I26" s="37"/>
      <c r="J26" s="37"/>
      <c r="K26" s="38"/>
      <c r="L26" s="76"/>
      <c r="M26" s="36"/>
      <c r="N26" s="37"/>
      <c r="O26" s="37"/>
      <c r="P26" s="37"/>
      <c r="Q26" s="76"/>
    </row>
    <row r="27" spans="1:17" ht="15">
      <c r="A27" s="41" t="s">
        <v>41</v>
      </c>
      <c r="B27" s="28" t="s">
        <v>5</v>
      </c>
      <c r="C27" s="36">
        <v>0.2</v>
      </c>
      <c r="D27" s="37">
        <v>42</v>
      </c>
      <c r="E27" s="37">
        <f t="shared" si="0"/>
        <v>10</v>
      </c>
      <c r="F27" s="38">
        <v>52</v>
      </c>
      <c r="G27" s="76">
        <f t="shared" si="1"/>
        <v>10.518650376244032</v>
      </c>
      <c r="H27" s="36">
        <v>0.033</v>
      </c>
      <c r="I27" s="37">
        <v>16</v>
      </c>
      <c r="J27" s="37">
        <f>K27-I27</f>
        <v>4</v>
      </c>
      <c r="K27" s="38">
        <v>20</v>
      </c>
      <c r="L27" s="76">
        <f>K27/4/1.2359</f>
        <v>4.045634760093859</v>
      </c>
      <c r="M27" s="36"/>
      <c r="N27" s="37"/>
      <c r="O27" s="37"/>
      <c r="P27" s="37"/>
      <c r="Q27" s="76"/>
    </row>
    <row r="28" spans="1:17" ht="15">
      <c r="A28" s="41"/>
      <c r="B28" s="1" t="s">
        <v>30</v>
      </c>
      <c r="C28" s="36"/>
      <c r="D28" s="37"/>
      <c r="E28" s="37"/>
      <c r="F28" s="38"/>
      <c r="G28" s="76">
        <f t="shared" si="1"/>
        <v>0</v>
      </c>
      <c r="H28" s="36"/>
      <c r="I28" s="37"/>
      <c r="J28" s="37"/>
      <c r="K28" s="38"/>
      <c r="L28" s="76"/>
      <c r="M28" s="36"/>
      <c r="N28" s="37"/>
      <c r="O28" s="37"/>
      <c r="P28" s="37"/>
      <c r="Q28" s="76"/>
    </row>
    <row r="29" spans="1:17" ht="15">
      <c r="A29" s="41" t="s">
        <v>42</v>
      </c>
      <c r="B29" s="28" t="s">
        <v>6</v>
      </c>
      <c r="C29" s="36">
        <v>0.24</v>
      </c>
      <c r="D29" s="37">
        <v>51</v>
      </c>
      <c r="E29" s="37">
        <f t="shared" si="0"/>
        <v>12</v>
      </c>
      <c r="F29" s="38">
        <v>63</v>
      </c>
      <c r="G29" s="76">
        <f t="shared" si="1"/>
        <v>12.743749494295654</v>
      </c>
      <c r="H29" s="36">
        <v>0.033</v>
      </c>
      <c r="I29" s="37">
        <v>16</v>
      </c>
      <c r="J29" s="37">
        <f>K29-I29</f>
        <v>4</v>
      </c>
      <c r="K29" s="38">
        <v>20</v>
      </c>
      <c r="L29" s="76">
        <f>K29/4/1.2359</f>
        <v>4.045634760093859</v>
      </c>
      <c r="M29" s="36"/>
      <c r="N29" s="37"/>
      <c r="O29" s="37"/>
      <c r="P29" s="37"/>
      <c r="Q29" s="76"/>
    </row>
    <row r="30" spans="1:17" ht="15">
      <c r="A30" s="41"/>
      <c r="B30" s="1" t="s">
        <v>25</v>
      </c>
      <c r="C30" s="36"/>
      <c r="D30" s="37"/>
      <c r="E30" s="37"/>
      <c r="F30" s="38"/>
      <c r="G30" s="76">
        <f t="shared" si="1"/>
        <v>0</v>
      </c>
      <c r="H30" s="36"/>
      <c r="I30" s="37"/>
      <c r="J30" s="37"/>
      <c r="K30" s="38"/>
      <c r="L30" s="76"/>
      <c r="M30" s="36"/>
      <c r="N30" s="37"/>
      <c r="O30" s="37"/>
      <c r="P30" s="37"/>
      <c r="Q30" s="76"/>
    </row>
    <row r="31" spans="1:17" ht="15">
      <c r="A31" s="41" t="s">
        <v>43</v>
      </c>
      <c r="B31" s="28" t="s">
        <v>7</v>
      </c>
      <c r="C31" s="36">
        <v>0.27</v>
      </c>
      <c r="D31" s="37">
        <v>58</v>
      </c>
      <c r="E31" s="37">
        <f t="shared" si="0"/>
        <v>14</v>
      </c>
      <c r="F31" s="38">
        <v>72</v>
      </c>
      <c r="G31" s="76">
        <f t="shared" si="1"/>
        <v>14.564285136337892</v>
      </c>
      <c r="H31" s="36">
        <v>0.133</v>
      </c>
      <c r="I31" s="37">
        <v>66</v>
      </c>
      <c r="J31" s="37">
        <f>K31-I31</f>
        <v>15</v>
      </c>
      <c r="K31" s="38">
        <v>81</v>
      </c>
      <c r="L31" s="76">
        <f>K31/4/1.2359</f>
        <v>16.384820778380128</v>
      </c>
      <c r="M31" s="36"/>
      <c r="N31" s="37"/>
      <c r="O31" s="37"/>
      <c r="P31" s="37"/>
      <c r="Q31" s="76"/>
    </row>
    <row r="32" spans="1:17" ht="15">
      <c r="A32" s="41"/>
      <c r="B32" s="1" t="s">
        <v>31</v>
      </c>
      <c r="C32" s="36"/>
      <c r="D32" s="37"/>
      <c r="E32" s="37"/>
      <c r="F32" s="38"/>
      <c r="G32" s="76">
        <f t="shared" si="1"/>
        <v>0</v>
      </c>
      <c r="H32" s="36"/>
      <c r="I32" s="37"/>
      <c r="J32" s="37"/>
      <c r="K32" s="38"/>
      <c r="L32" s="76"/>
      <c r="M32" s="36"/>
      <c r="N32" s="37"/>
      <c r="O32" s="37"/>
      <c r="P32" s="37"/>
      <c r="Q32" s="76"/>
    </row>
    <row r="33" spans="1:17" ht="15">
      <c r="A33" s="41" t="s">
        <v>44</v>
      </c>
      <c r="B33" s="28" t="s">
        <v>8</v>
      </c>
      <c r="C33" s="36">
        <v>0.24</v>
      </c>
      <c r="D33" s="37">
        <v>51</v>
      </c>
      <c r="E33" s="37">
        <f t="shared" si="0"/>
        <v>12</v>
      </c>
      <c r="F33" s="38">
        <v>63</v>
      </c>
      <c r="G33" s="76">
        <f t="shared" si="1"/>
        <v>12.743749494295654</v>
      </c>
      <c r="H33" s="36"/>
      <c r="I33" s="37"/>
      <c r="J33" s="37"/>
      <c r="K33" s="38"/>
      <c r="L33" s="76"/>
      <c r="M33" s="36"/>
      <c r="N33" s="37"/>
      <c r="O33" s="37"/>
      <c r="P33" s="37"/>
      <c r="Q33" s="76"/>
    </row>
    <row r="34" spans="1:17" ht="15">
      <c r="A34" s="41"/>
      <c r="B34" s="1" t="s">
        <v>32</v>
      </c>
      <c r="C34" s="36"/>
      <c r="D34" s="37"/>
      <c r="E34" s="37"/>
      <c r="F34" s="38"/>
      <c r="G34" s="76">
        <f t="shared" si="1"/>
        <v>0</v>
      </c>
      <c r="H34" s="36"/>
      <c r="I34" s="37"/>
      <c r="J34" s="37"/>
      <c r="K34" s="38"/>
      <c r="L34" s="76"/>
      <c r="M34" s="36"/>
      <c r="N34" s="37"/>
      <c r="O34" s="37"/>
      <c r="P34" s="37"/>
      <c r="Q34" s="76"/>
    </row>
    <row r="35" spans="1:17" ht="15">
      <c r="A35" s="41" t="s">
        <v>45</v>
      </c>
      <c r="B35" s="28" t="s">
        <v>9</v>
      </c>
      <c r="C35" s="36">
        <v>0.133</v>
      </c>
      <c r="D35" s="37">
        <v>28</v>
      </c>
      <c r="E35" s="37">
        <f t="shared" si="0"/>
        <v>7</v>
      </c>
      <c r="F35" s="38">
        <v>35</v>
      </c>
      <c r="G35" s="76">
        <f t="shared" si="1"/>
        <v>7.079860830164253</v>
      </c>
      <c r="H35" s="36"/>
      <c r="I35" s="36"/>
      <c r="J35" s="36"/>
      <c r="K35" s="38"/>
      <c r="L35" s="76"/>
      <c r="M35" s="36"/>
      <c r="N35" s="36"/>
      <c r="O35" s="36"/>
      <c r="P35" s="37"/>
      <c r="Q35" s="76"/>
    </row>
    <row r="36" spans="1:17" ht="15">
      <c r="A36" s="41"/>
      <c r="B36" s="1" t="s">
        <v>33</v>
      </c>
      <c r="C36" s="36"/>
      <c r="D36" s="37"/>
      <c r="E36" s="37"/>
      <c r="F36" s="38"/>
      <c r="G36" s="76">
        <f t="shared" si="1"/>
        <v>0</v>
      </c>
      <c r="H36" s="36"/>
      <c r="I36" s="36"/>
      <c r="J36" s="36"/>
      <c r="K36" s="38"/>
      <c r="L36" s="76"/>
      <c r="M36" s="36"/>
      <c r="N36" s="36"/>
      <c r="O36" s="36"/>
      <c r="P36" s="37"/>
      <c r="Q36" s="76"/>
    </row>
    <row r="37" spans="1:17" ht="15">
      <c r="A37" s="41" t="s">
        <v>46</v>
      </c>
      <c r="B37" s="44" t="s">
        <v>128</v>
      </c>
      <c r="C37" s="36">
        <v>0.234</v>
      </c>
      <c r="D37" s="37">
        <v>50</v>
      </c>
      <c r="E37" s="37">
        <f t="shared" si="0"/>
        <v>12</v>
      </c>
      <c r="F37" s="38">
        <v>62</v>
      </c>
      <c r="G37" s="76">
        <f t="shared" si="1"/>
        <v>12.541467756290961</v>
      </c>
      <c r="H37" s="36"/>
      <c r="I37" s="36"/>
      <c r="J37" s="36"/>
      <c r="K37" s="38"/>
      <c r="L37" s="76"/>
      <c r="M37" s="36"/>
      <c r="N37" s="36"/>
      <c r="O37" s="36"/>
      <c r="P37" s="37"/>
      <c r="Q37" s="76"/>
    </row>
    <row r="38" spans="1:17" ht="15">
      <c r="A38" s="41"/>
      <c r="B38" s="1" t="s">
        <v>34</v>
      </c>
      <c r="C38" s="36"/>
      <c r="D38" s="37"/>
      <c r="E38" s="37"/>
      <c r="F38" s="38"/>
      <c r="G38" s="76">
        <f t="shared" si="1"/>
        <v>0</v>
      </c>
      <c r="H38" s="36"/>
      <c r="I38" s="36"/>
      <c r="J38" s="36"/>
      <c r="K38" s="38"/>
      <c r="L38" s="76"/>
      <c r="M38" s="36"/>
      <c r="N38" s="36"/>
      <c r="O38" s="36"/>
      <c r="P38" s="37"/>
      <c r="Q38" s="76"/>
    </row>
    <row r="39" spans="1:17" ht="15">
      <c r="A39" s="41" t="s">
        <v>47</v>
      </c>
      <c r="B39" s="18" t="s">
        <v>10</v>
      </c>
      <c r="C39" s="36">
        <v>0.133</v>
      </c>
      <c r="D39" s="37">
        <v>28</v>
      </c>
      <c r="E39" s="37">
        <f t="shared" si="0"/>
        <v>7</v>
      </c>
      <c r="F39" s="38">
        <v>35</v>
      </c>
      <c r="G39" s="76">
        <f t="shared" si="1"/>
        <v>7.079860830164253</v>
      </c>
      <c r="H39" s="36"/>
      <c r="I39" s="36"/>
      <c r="J39" s="36"/>
      <c r="K39" s="38"/>
      <c r="L39" s="76"/>
      <c r="M39" s="36"/>
      <c r="N39" s="36"/>
      <c r="O39" s="36"/>
      <c r="P39" s="37"/>
      <c r="Q39" s="76"/>
    </row>
    <row r="40" spans="1:17" ht="15">
      <c r="A40" s="41"/>
      <c r="B40" s="1" t="s">
        <v>35</v>
      </c>
      <c r="C40" s="36"/>
      <c r="D40" s="37"/>
      <c r="E40" s="37"/>
      <c r="F40" s="38"/>
      <c r="G40" s="76">
        <f t="shared" si="1"/>
        <v>0</v>
      </c>
      <c r="H40" s="36"/>
      <c r="I40" s="36"/>
      <c r="J40" s="36"/>
      <c r="K40" s="38"/>
      <c r="L40" s="76"/>
      <c r="M40" s="36"/>
      <c r="N40" s="36"/>
      <c r="O40" s="36"/>
      <c r="P40" s="37"/>
      <c r="Q40" s="76"/>
    </row>
    <row r="41" spans="1:17" ht="15">
      <c r="A41" s="41" t="s">
        <v>48</v>
      </c>
      <c r="B41" s="28" t="s">
        <v>11</v>
      </c>
      <c r="C41" s="36">
        <v>0.1</v>
      </c>
      <c r="D41" s="37">
        <v>21</v>
      </c>
      <c r="E41" s="37">
        <f t="shared" si="0"/>
        <v>5</v>
      </c>
      <c r="F41" s="38">
        <v>26</v>
      </c>
      <c r="G41" s="76">
        <f t="shared" si="1"/>
        <v>5.259325188122016</v>
      </c>
      <c r="H41" s="36"/>
      <c r="I41" s="36"/>
      <c r="J41" s="36"/>
      <c r="K41" s="38"/>
      <c r="L41" s="76"/>
      <c r="M41" s="36"/>
      <c r="N41" s="36"/>
      <c r="O41" s="36"/>
      <c r="P41" s="37"/>
      <c r="Q41" s="76"/>
    </row>
    <row r="42" spans="1:17" ht="15">
      <c r="A42" s="41"/>
      <c r="B42" s="1" t="s">
        <v>36</v>
      </c>
      <c r="C42" s="36"/>
      <c r="D42" s="37"/>
      <c r="E42" s="37"/>
      <c r="F42" s="38"/>
      <c r="G42" s="76">
        <f t="shared" si="1"/>
        <v>0</v>
      </c>
      <c r="H42" s="36"/>
      <c r="I42" s="36"/>
      <c r="J42" s="36"/>
      <c r="K42" s="38"/>
      <c r="L42" s="76"/>
      <c r="M42" s="36"/>
      <c r="N42" s="36"/>
      <c r="O42" s="36"/>
      <c r="P42" s="37"/>
      <c r="Q42" s="76"/>
    </row>
    <row r="43" spans="1:17" ht="15">
      <c r="A43" s="41" t="s">
        <v>49</v>
      </c>
      <c r="B43" s="28" t="s">
        <v>12</v>
      </c>
      <c r="C43" s="36">
        <v>0.27</v>
      </c>
      <c r="D43" s="37">
        <v>58</v>
      </c>
      <c r="E43" s="37">
        <f t="shared" si="0"/>
        <v>14</v>
      </c>
      <c r="F43" s="38">
        <v>72</v>
      </c>
      <c r="G43" s="76">
        <f t="shared" si="1"/>
        <v>14.564285136337892</v>
      </c>
      <c r="H43" s="36"/>
      <c r="I43" s="36"/>
      <c r="J43" s="36"/>
      <c r="K43" s="38"/>
      <c r="L43" s="76">
        <f>I43/8</f>
        <v>0</v>
      </c>
      <c r="M43" s="36"/>
      <c r="N43" s="36"/>
      <c r="O43" s="36"/>
      <c r="P43" s="37"/>
      <c r="Q43" s="76"/>
    </row>
    <row r="44" spans="1:18" s="12" customFormat="1" ht="15">
      <c r="A44" s="25"/>
      <c r="B44" s="91" t="s">
        <v>78</v>
      </c>
      <c r="C44" s="92">
        <f aca="true" t="shared" si="2" ref="C44:Q44">SUM(C13:C43)</f>
        <v>7.786000000000001</v>
      </c>
      <c r="D44" s="104">
        <f t="shared" si="2"/>
        <v>1655</v>
      </c>
      <c r="E44" s="104">
        <f t="shared" si="2"/>
        <v>393</v>
      </c>
      <c r="F44" s="104">
        <f t="shared" si="2"/>
        <v>2048</v>
      </c>
      <c r="G44" s="104">
        <f t="shared" si="2"/>
        <v>414.27299943361106</v>
      </c>
      <c r="H44" s="92">
        <f t="shared" si="2"/>
        <v>0.43300000000000005</v>
      </c>
      <c r="I44" s="104">
        <f t="shared" si="2"/>
        <v>213</v>
      </c>
      <c r="J44" s="104">
        <f t="shared" si="2"/>
        <v>51</v>
      </c>
      <c r="K44" s="104">
        <f t="shared" si="2"/>
        <v>264</v>
      </c>
      <c r="L44" s="104">
        <f t="shared" si="2"/>
        <v>53.40237883323894</v>
      </c>
      <c r="M44" s="92">
        <f t="shared" si="2"/>
        <v>0.067</v>
      </c>
      <c r="N44" s="104">
        <f t="shared" si="2"/>
        <v>55</v>
      </c>
      <c r="O44" s="104">
        <f t="shared" si="2"/>
        <v>13</v>
      </c>
      <c r="P44" s="104">
        <f t="shared" si="2"/>
        <v>68</v>
      </c>
      <c r="Q44" s="104">
        <f t="shared" si="2"/>
        <v>13.75515818431912</v>
      </c>
      <c r="R44" s="54">
        <f>F44+K44+P44</f>
        <v>2380</v>
      </c>
    </row>
    <row r="45" ht="15">
      <c r="R45" s="54"/>
    </row>
    <row r="46" ht="15">
      <c r="R46" s="54"/>
    </row>
    <row r="47" spans="6:18" ht="15">
      <c r="F47" s="14"/>
      <c r="H47" s="14"/>
      <c r="K47" s="14"/>
      <c r="P47" s="14"/>
      <c r="R47" s="54"/>
    </row>
  </sheetData>
  <sheetProtection/>
  <mergeCells count="2">
    <mergeCell ref="A8:A9"/>
    <mergeCell ref="B8:B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2016-10-24T06:17:50Z</cp:lastPrinted>
  <dcterms:created xsi:type="dcterms:W3CDTF">2008-11-20T09:03:05Z</dcterms:created>
  <dcterms:modified xsi:type="dcterms:W3CDTF">2016-10-24T06:19:10Z</dcterms:modified>
  <cp:category/>
  <cp:version/>
  <cp:contentType/>
  <cp:contentStatus/>
</cp:coreProperties>
</file>