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1100" windowHeight="5925" tabRatio="601" activeTab="0"/>
  </bookViews>
  <sheets>
    <sheet name="KALPAKS" sheetId="1" r:id="rId1"/>
    <sheet name="SODI" sheetId="2" r:id="rId2"/>
  </sheets>
  <definedNames/>
  <calcPr fullCalcOnLoad="1"/>
</workbook>
</file>

<file path=xl/sharedStrings.xml><?xml version="1.0" encoding="utf-8"?>
<sst xmlns="http://schemas.openxmlformats.org/spreadsheetml/2006/main" count="97" uniqueCount="52">
  <si>
    <t>SODA LAIKS</t>
  </si>
  <si>
    <t>K</t>
  </si>
  <si>
    <t>KOMANDA</t>
  </si>
  <si>
    <t>FINIŠA LAIKS</t>
  </si>
  <si>
    <t>DIF.</t>
  </si>
  <si>
    <t>V.</t>
  </si>
  <si>
    <t>REZ.</t>
  </si>
  <si>
    <t>PULKVEŽA O.KALPAKA BALVAS IZCĪŅA MILITARIZĒTAJĀ STAFETĒ</t>
  </si>
  <si>
    <t xml:space="preserve">SODA PUNKTI </t>
  </si>
  <si>
    <t>VECĀKĀ GRUPA JAUNIEŠI</t>
  </si>
  <si>
    <t>VECĀKĀ GRUPA JAUNIETES</t>
  </si>
  <si>
    <t>Programma:</t>
  </si>
  <si>
    <t>1. skrējiens - Jaunākā grupa meitenes</t>
  </si>
  <si>
    <t>2. skrējiens - Vecākā grupa jaunietes</t>
  </si>
  <si>
    <t>Bērzaunes psk</t>
  </si>
  <si>
    <t>5.03.2013</t>
  </si>
  <si>
    <t>Madona, SAB "Smeceres sils"</t>
  </si>
  <si>
    <t>St.Nr.</t>
  </si>
  <si>
    <t>Madonas pilsētas 1.vsk.</t>
  </si>
  <si>
    <t>Vestienas psk</t>
  </si>
  <si>
    <t>Kalsnavas psk</t>
  </si>
  <si>
    <t>219. JS vienība</t>
  </si>
  <si>
    <t>313. Līvānu JS vienība</t>
  </si>
  <si>
    <t>218. Smiltenes JS vienība 1.k.</t>
  </si>
  <si>
    <t>218. Smiltenes JS vienība 2.k.</t>
  </si>
  <si>
    <t>Mārcienas psk</t>
  </si>
  <si>
    <t>214. Cēsu JS vienība</t>
  </si>
  <si>
    <t>Madonas Valsts ģimnāzija</t>
  </si>
  <si>
    <t>218. Smiltenes JS vienība</t>
  </si>
  <si>
    <t>214. Cēsu JS vienība 1.k.</t>
  </si>
  <si>
    <t>214. Cēsu JS vienība 2.k.</t>
  </si>
  <si>
    <t>Lejasciema vsk</t>
  </si>
  <si>
    <t>212. Barkavas JS vienība</t>
  </si>
  <si>
    <t>212. Varakļānu JS vienība</t>
  </si>
  <si>
    <t>211. Cesvaines JS vienība</t>
  </si>
  <si>
    <t>212. JS vienība</t>
  </si>
  <si>
    <t>211. Madonas JS vienība 1.k.</t>
  </si>
  <si>
    <t>211. Madonas JS vienība 2.k.</t>
  </si>
  <si>
    <t>205. JS vienība</t>
  </si>
  <si>
    <t>207. Jaungulbenes JS Vienība</t>
  </si>
  <si>
    <t>3. skrējiens - Jaunākā grupā zēni (no 11.-17. nr.)</t>
  </si>
  <si>
    <t>JAUNĀKĀ GRUPA JAUNIETES</t>
  </si>
  <si>
    <t>JAUNĀKĀ GRUPA JAUNIEŠI</t>
  </si>
  <si>
    <t>Lazdonas pamatskola</t>
  </si>
  <si>
    <t xml:space="preserve">4. skrējiens - Jaunākā grupa zēni (no 18.-25.nr.) </t>
  </si>
  <si>
    <t>5. skrējiens - Vecākā grupa Jaunieši (no 26.-32.nr)</t>
  </si>
  <si>
    <t>6. skrējiens - Vecākā grupa Jaunieši (no 33.-39.nr)</t>
  </si>
  <si>
    <t>211.Madonas JS vienība</t>
  </si>
  <si>
    <t>nest.</t>
  </si>
  <si>
    <t>izst.</t>
  </si>
  <si>
    <t>disk.</t>
  </si>
  <si>
    <t>208. Ljasciema, 206.Gulbenes JS</t>
  </si>
</sst>
</file>

<file path=xl/styles.xml><?xml version="1.0" encoding="utf-8"?>
<styleSheet xmlns="http://schemas.openxmlformats.org/spreadsheetml/2006/main">
  <numFmts count="6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000000000000"/>
    <numFmt numFmtId="204" formatCode="0.00000000000000000000"/>
    <numFmt numFmtId="205" formatCode="0.000000000000000000000"/>
    <numFmt numFmtId="206" formatCode="0.0000000000000000000000"/>
    <numFmt numFmtId="207" formatCode="0.00000000000000000000000"/>
    <numFmt numFmtId="208" formatCode="#,##0.00000000000000000000\ _L_s"/>
    <numFmt numFmtId="209" formatCode="#,##0.000000000000000000000\ _L_s"/>
    <numFmt numFmtId="210" formatCode="#,##0.0000000000000000000000\ _L_s"/>
    <numFmt numFmtId="211" formatCode="#,##0.0000000000000000000\ _L_s"/>
    <numFmt numFmtId="212" formatCode="#,##0.000000000000000000\ _L_s"/>
    <numFmt numFmtId="213" formatCode="#,##0.00000000000000000\ _L_s"/>
    <numFmt numFmtId="214" formatCode="#,##0.0000000000000000\ _L_s"/>
    <numFmt numFmtId="215" formatCode="#,##0.000000000000000\ _L_s"/>
    <numFmt numFmtId="216" formatCode="[$-F400]h:mm:ss\ AM/PM"/>
    <numFmt numFmtId="217" formatCode="[$-426]dddd\,\ yyyy&quot;. gada &quot;d\.\ mmmm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22" borderId="10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0" fillId="0" borderId="10" xfId="0" applyFont="1" applyBorder="1" applyAlignment="1">
      <alignment horizontal="center" vertical="top" wrapText="1"/>
    </xf>
    <xf numFmtId="0" fontId="20" fillId="21" borderId="10" xfId="0" applyFont="1" applyFill="1" applyBorder="1" applyAlignment="1">
      <alignment horizontal="center" vertical="top" wrapText="1"/>
    </xf>
    <xf numFmtId="21" fontId="20" fillId="0" borderId="11" xfId="0" applyNumberFormat="1" applyFont="1" applyBorder="1" applyAlignment="1">
      <alignment horizontal="center" vertical="top" wrapText="1"/>
    </xf>
    <xf numFmtId="21" fontId="20" fillId="0" borderId="10" xfId="0" applyNumberFormat="1" applyFont="1" applyBorder="1" applyAlignment="1">
      <alignment horizontal="center"/>
    </xf>
    <xf numFmtId="21" fontId="20" fillId="22" borderId="12" xfId="0" applyNumberFormat="1" applyFont="1" applyFill="1" applyBorder="1" applyAlignment="1">
      <alignment horizontal="center" vertical="top" wrapText="1"/>
    </xf>
    <xf numFmtId="21" fontId="20" fillId="0" borderId="13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vertical="top" wrapText="1"/>
    </xf>
    <xf numFmtId="21" fontId="20" fillId="0" borderId="14" xfId="0" applyNumberFormat="1" applyFont="1" applyBorder="1" applyAlignment="1">
      <alignment horizontal="center"/>
    </xf>
    <xf numFmtId="21" fontId="20" fillId="22" borderId="15" xfId="0" applyNumberFormat="1" applyFont="1" applyFill="1" applyBorder="1" applyAlignment="1">
      <alignment horizontal="center" vertical="top" wrapText="1"/>
    </xf>
    <xf numFmtId="21" fontId="20" fillId="0" borderId="15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21" fontId="20" fillId="22" borderId="13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 vertical="top" wrapText="1"/>
    </xf>
    <xf numFmtId="0" fontId="20" fillId="21" borderId="11" xfId="0" applyFont="1" applyFill="1" applyBorder="1" applyAlignment="1">
      <alignment horizontal="center" vertical="top" wrapText="1"/>
    </xf>
    <xf numFmtId="0" fontId="21" fillId="22" borderId="11" xfId="0" applyFont="1" applyFill="1" applyBorder="1" applyAlignment="1">
      <alignment horizontal="center" vertical="top" wrapText="1"/>
    </xf>
    <xf numFmtId="21" fontId="20" fillId="0" borderId="17" xfId="0" applyNumberFormat="1" applyFont="1" applyBorder="1" applyAlignment="1">
      <alignment horizontal="center"/>
    </xf>
    <xf numFmtId="21" fontId="20" fillId="22" borderId="16" xfId="0" applyNumberFormat="1" applyFont="1" applyFill="1" applyBorder="1" applyAlignment="1">
      <alignment horizontal="center" vertical="top" wrapText="1"/>
    </xf>
    <xf numFmtId="21" fontId="20" fillId="0" borderId="16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center" vertical="top" wrapText="1"/>
    </xf>
    <xf numFmtId="21" fontId="20" fillId="0" borderId="11" xfId="0" applyNumberFormat="1" applyFont="1" applyBorder="1" applyAlignment="1">
      <alignment horizontal="center"/>
    </xf>
    <xf numFmtId="21" fontId="20" fillId="0" borderId="12" xfId="0" applyNumberFormat="1" applyFont="1" applyFill="1" applyBorder="1" applyAlignment="1">
      <alignment horizontal="center"/>
    </xf>
    <xf numFmtId="21" fontId="20" fillId="0" borderId="10" xfId="0" applyNumberFormat="1" applyFont="1" applyBorder="1" applyAlignment="1">
      <alignment horizontal="center" vertical="top" wrapText="1"/>
    </xf>
    <xf numFmtId="0" fontId="20" fillId="0" borderId="17" xfId="0" applyFont="1" applyFill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20" fillId="0" borderId="14" xfId="0" applyFont="1" applyFill="1" applyBorder="1" applyAlignment="1">
      <alignment horizontal="left"/>
    </xf>
    <xf numFmtId="0" fontId="20" fillId="21" borderId="14" xfId="0" applyFont="1" applyFill="1" applyBorder="1" applyAlignment="1">
      <alignment horizontal="center" vertical="top" wrapText="1"/>
    </xf>
    <xf numFmtId="0" fontId="21" fillId="22" borderId="14" xfId="0" applyFont="1" applyFill="1" applyBorder="1" applyAlignment="1">
      <alignment horizontal="center" vertical="top" wrapText="1"/>
    </xf>
    <xf numFmtId="21" fontId="20" fillId="0" borderId="14" xfId="0" applyNumberFormat="1" applyFont="1" applyBorder="1" applyAlignment="1">
      <alignment horizontal="center" vertical="top" wrapText="1"/>
    </xf>
    <xf numFmtId="21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8" fillId="24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21" borderId="10" xfId="0" applyFont="1" applyFill="1" applyBorder="1" applyAlignment="1">
      <alignment horizontal="left"/>
    </xf>
    <xf numFmtId="0" fontId="21" fillId="21" borderId="10" xfId="0" applyFont="1" applyFill="1" applyBorder="1" applyAlignment="1">
      <alignment horizontal="center" vertical="top" wrapText="1"/>
    </xf>
    <xf numFmtId="21" fontId="20" fillId="21" borderId="11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21" fontId="20" fillId="0" borderId="11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20" fillId="21" borderId="10" xfId="0" applyFont="1" applyFill="1" applyBorder="1" applyAlignment="1">
      <alignment horizontal="center"/>
    </xf>
    <xf numFmtId="21" fontId="20" fillId="21" borderId="10" xfId="0" applyNumberFormat="1" applyFont="1" applyFill="1" applyBorder="1" applyAlignment="1">
      <alignment horizontal="center"/>
    </xf>
    <xf numFmtId="21" fontId="20" fillId="21" borderId="13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1" fontId="21" fillId="0" borderId="21" xfId="0" applyNumberFormat="1" applyFont="1" applyFill="1" applyBorder="1" applyAlignment="1">
      <alignment horizontal="center" vertical="top" wrapText="1"/>
    </xf>
    <xf numFmtId="21" fontId="21" fillId="0" borderId="11" xfId="0" applyNumberFormat="1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21" fillId="7" borderId="22" xfId="0" applyFont="1" applyFill="1" applyBorder="1" applyAlignment="1">
      <alignment horizontal="center"/>
    </xf>
    <xf numFmtId="0" fontId="21" fillId="0" borderId="23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0" fontId="21" fillId="7" borderId="24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0" fontId="21" fillId="8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0</xdr:rowOff>
    </xdr:from>
    <xdr:to>
      <xdr:col>13</xdr:col>
      <xdr:colOff>561975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111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9</xdr:row>
      <xdr:rowOff>142875</xdr:rowOff>
    </xdr:from>
    <xdr:to>
      <xdr:col>13</xdr:col>
      <xdr:colOff>590550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5621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3</xdr:row>
      <xdr:rowOff>85725</xdr:rowOff>
    </xdr:from>
    <xdr:to>
      <xdr:col>13</xdr:col>
      <xdr:colOff>581025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600075"/>
          <a:ext cx="552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3"/>
  <sheetViews>
    <sheetView tabSelected="1" zoomScalePageLayoutView="0" workbookViewId="0" topLeftCell="A17">
      <selection activeCell="C54" sqref="C54"/>
    </sheetView>
  </sheetViews>
  <sheetFormatPr defaultColWidth="9.140625" defaultRowHeight="12.75"/>
  <cols>
    <col min="1" max="1" width="5.7109375" style="7" customWidth="1"/>
    <col min="2" max="2" width="3.421875" style="52" customWidth="1"/>
    <col min="3" max="3" width="23.00390625" style="53" customWidth="1"/>
    <col min="4" max="4" width="4.00390625" style="52" customWidth="1"/>
    <col min="5" max="5" width="4.140625" style="52" customWidth="1"/>
    <col min="6" max="6" width="3.8515625" style="52" hidden="1" customWidth="1"/>
    <col min="7" max="7" width="4.00390625" style="52" customWidth="1"/>
    <col min="8" max="8" width="4.57421875" style="52" customWidth="1"/>
    <col min="9" max="9" width="8.421875" style="52" customWidth="1"/>
    <col min="10" max="10" width="9.140625" style="52" customWidth="1"/>
    <col min="11" max="11" width="8.8515625" style="54" customWidth="1"/>
    <col min="12" max="12" width="6.8515625" style="54" customWidth="1"/>
    <col min="13" max="13" width="3.00390625" style="52" customWidth="1"/>
    <col min="14" max="16384" width="9.140625" style="7" customWidth="1"/>
  </cols>
  <sheetData>
    <row r="1" spans="2:13" s="3" customFormat="1" ht="15.75">
      <c r="B1" s="81" t="s">
        <v>7</v>
      </c>
      <c r="C1" s="81"/>
      <c r="D1" s="81"/>
      <c r="E1" s="81"/>
      <c r="F1" s="81"/>
      <c r="G1" s="81"/>
      <c r="H1" s="81"/>
      <c r="I1" s="81"/>
      <c r="J1" s="81"/>
      <c r="K1" s="81"/>
      <c r="L1" s="55"/>
      <c r="M1" s="55"/>
    </row>
    <row r="2" spans="2:13" s="3" customFormat="1" ht="15.75">
      <c r="B2" s="82" t="s">
        <v>15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2:13" s="3" customFormat="1" ht="15.75">
      <c r="B3" s="82" t="s">
        <v>16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2:13" ht="12.75" hidden="1">
      <c r="B4" s="4"/>
      <c r="C4" s="5"/>
      <c r="D4" s="4"/>
      <c r="E4" s="4"/>
      <c r="F4" s="4"/>
      <c r="G4" s="4"/>
      <c r="H4" s="4"/>
      <c r="I4" s="4"/>
      <c r="J4" s="4"/>
      <c r="K4" s="6"/>
      <c r="L4" s="6"/>
      <c r="M4" s="4"/>
    </row>
    <row r="5" spans="2:13" ht="12.75">
      <c r="B5" s="4"/>
      <c r="C5" s="5"/>
      <c r="D5" s="4"/>
      <c r="E5" s="4"/>
      <c r="F5" s="4"/>
      <c r="G5" s="4"/>
      <c r="H5" s="4"/>
      <c r="I5" s="4"/>
      <c r="J5" s="4"/>
      <c r="K5" s="6"/>
      <c r="L5" s="6"/>
      <c r="M5" s="4"/>
    </row>
    <row r="6" spans="2:13" ht="13.5" thickBot="1">
      <c r="B6" s="83" t="s">
        <v>41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2:13" ht="12.75" customHeight="1">
      <c r="B7" s="79" t="s">
        <v>17</v>
      </c>
      <c r="C7" s="70" t="s">
        <v>2</v>
      </c>
      <c r="D7" s="67" t="s">
        <v>8</v>
      </c>
      <c r="E7" s="68"/>
      <c r="F7" s="68"/>
      <c r="G7" s="68"/>
      <c r="H7" s="69"/>
      <c r="I7" s="70" t="s">
        <v>0</v>
      </c>
      <c r="J7" s="79" t="s">
        <v>3</v>
      </c>
      <c r="K7" s="74" t="s">
        <v>6</v>
      </c>
      <c r="L7" s="84" t="s">
        <v>4</v>
      </c>
      <c r="M7" s="72" t="s">
        <v>5</v>
      </c>
    </row>
    <row r="8" spans="2:13" ht="12.75" customHeight="1">
      <c r="B8" s="80"/>
      <c r="C8" s="71"/>
      <c r="D8" s="9">
        <v>1</v>
      </c>
      <c r="E8" s="9">
        <v>2</v>
      </c>
      <c r="F8" s="9">
        <v>3</v>
      </c>
      <c r="G8" s="9">
        <v>4</v>
      </c>
      <c r="H8" s="8" t="s">
        <v>1</v>
      </c>
      <c r="I8" s="71"/>
      <c r="J8" s="80"/>
      <c r="K8" s="75"/>
      <c r="L8" s="85"/>
      <c r="M8" s="73"/>
    </row>
    <row r="9" spans="2:13" ht="12.75" customHeight="1">
      <c r="B9" s="11">
        <v>2</v>
      </c>
      <c r="C9" s="12" t="s">
        <v>19</v>
      </c>
      <c r="D9" s="13">
        <v>0</v>
      </c>
      <c r="E9" s="13">
        <v>3</v>
      </c>
      <c r="F9" s="14"/>
      <c r="G9" s="13">
        <v>1</v>
      </c>
      <c r="H9" s="9">
        <f aca="true" t="shared" si="0" ref="H9:H15">D9+E9+G9+F9</f>
        <v>4</v>
      </c>
      <c r="I9" s="15">
        <f>SODI!$A$2*(D9+E9)+SODI!$A$3*G9+SODI!$A$4*F9</f>
        <v>0.0004629629629629629</v>
      </c>
      <c r="J9" s="16">
        <v>0.009884259259259258</v>
      </c>
      <c r="K9" s="17">
        <f aca="true" t="shared" si="1" ref="K9:K15">I9+J9</f>
        <v>0.010347222222222221</v>
      </c>
      <c r="L9" s="18">
        <v>0</v>
      </c>
      <c r="M9" s="10">
        <v>1</v>
      </c>
    </row>
    <row r="10" spans="2:13" ht="13.5" customHeight="1">
      <c r="B10" s="11">
        <v>1</v>
      </c>
      <c r="C10" s="19" t="s">
        <v>18</v>
      </c>
      <c r="D10" s="13">
        <v>0</v>
      </c>
      <c r="E10" s="13">
        <v>1</v>
      </c>
      <c r="F10" s="14"/>
      <c r="G10" s="13">
        <v>0</v>
      </c>
      <c r="H10" s="9">
        <f t="shared" si="0"/>
        <v>1</v>
      </c>
      <c r="I10" s="15">
        <f>SODI!$A$2*(D10+E10)+SODI!$A$3*G10+SODI!$A$4*F10</f>
        <v>0.00011574074074074073</v>
      </c>
      <c r="J10" s="16">
        <v>0.01050925925925926</v>
      </c>
      <c r="K10" s="17">
        <f t="shared" si="1"/>
        <v>0.010625</v>
      </c>
      <c r="L10" s="18">
        <f>K10-K9</f>
        <v>0.00027777777777777957</v>
      </c>
      <c r="M10" s="10">
        <v>2</v>
      </c>
    </row>
    <row r="11" spans="2:13" ht="13.5" customHeight="1">
      <c r="B11" s="20">
        <v>4</v>
      </c>
      <c r="C11" s="19" t="s">
        <v>21</v>
      </c>
      <c r="D11" s="21">
        <v>0</v>
      </c>
      <c r="E11" s="21">
        <v>2</v>
      </c>
      <c r="F11" s="14"/>
      <c r="G11" s="21">
        <v>0</v>
      </c>
      <c r="H11" s="9">
        <f t="shared" si="0"/>
        <v>2</v>
      </c>
      <c r="I11" s="15">
        <f>SODI!$A$2*(D11+E11)+SODI!$A$3*G11+SODI!$A$4*F11</f>
        <v>0.00023148148148148146</v>
      </c>
      <c r="J11" s="22">
        <v>0.010717592592592593</v>
      </c>
      <c r="K11" s="23">
        <f t="shared" si="1"/>
        <v>0.010949074074074075</v>
      </c>
      <c r="L11" s="24">
        <f>K11-K9</f>
        <v>0.0006018518518518534</v>
      </c>
      <c r="M11" s="62">
        <v>3</v>
      </c>
    </row>
    <row r="12" spans="2:14" ht="12.75" customHeight="1">
      <c r="B12" s="11">
        <v>6</v>
      </c>
      <c r="C12" s="28" t="s">
        <v>38</v>
      </c>
      <c r="D12" s="13">
        <v>1</v>
      </c>
      <c r="E12" s="13">
        <v>3</v>
      </c>
      <c r="F12" s="14">
        <v>0</v>
      </c>
      <c r="G12" s="13">
        <v>0</v>
      </c>
      <c r="H12" s="9">
        <f t="shared" si="0"/>
        <v>4</v>
      </c>
      <c r="I12" s="15">
        <f>SODI!$A$2*(D12+E12)+SODI!$A$3*G12+SODI!$A$4*F12</f>
        <v>0.0004629629629629629</v>
      </c>
      <c r="J12" s="16">
        <v>0.010520833333333333</v>
      </c>
      <c r="K12" s="26">
        <f t="shared" si="1"/>
        <v>0.010983796296296297</v>
      </c>
      <c r="L12" s="18">
        <f>K12-K9</f>
        <v>0.0006365740740740759</v>
      </c>
      <c r="M12" s="10">
        <v>4</v>
      </c>
      <c r="N12" s="27"/>
    </row>
    <row r="13" spans="2:13" ht="12.75" customHeight="1">
      <c r="B13" s="66">
        <v>3</v>
      </c>
      <c r="C13" s="19" t="s">
        <v>28</v>
      </c>
      <c r="D13" s="60">
        <v>0</v>
      </c>
      <c r="E13" s="60">
        <v>3</v>
      </c>
      <c r="F13" s="60"/>
      <c r="G13" s="60">
        <v>5</v>
      </c>
      <c r="H13" s="9">
        <f t="shared" si="0"/>
        <v>8</v>
      </c>
      <c r="I13" s="61">
        <f>SODI!$A$2*(D13+E13)+SODI!$A$3*G13+SODI!$A$4*F13</f>
        <v>0.0009259259259259259</v>
      </c>
      <c r="J13" s="49" t="s">
        <v>50</v>
      </c>
      <c r="K13" s="26" t="e">
        <f t="shared" si="1"/>
        <v>#VALUE!</v>
      </c>
      <c r="L13" s="18" t="e">
        <f>K13-K9</f>
        <v>#VALUE!</v>
      </c>
      <c r="M13" s="29"/>
    </row>
    <row r="14" spans="2:13" ht="13.5" customHeight="1">
      <c r="B14" s="20">
        <v>5</v>
      </c>
      <c r="C14" s="28" t="s">
        <v>22</v>
      </c>
      <c r="D14" s="13">
        <v>3</v>
      </c>
      <c r="E14" s="13"/>
      <c r="F14" s="14"/>
      <c r="G14" s="13"/>
      <c r="H14" s="9">
        <f t="shared" si="0"/>
        <v>3</v>
      </c>
      <c r="I14" s="15">
        <f>SODI!$A$2*(D14+E14)+SODI!$A$3*G14+SODI!$A$4*F14</f>
        <v>0.0003472222222222222</v>
      </c>
      <c r="J14" s="16" t="s">
        <v>49</v>
      </c>
      <c r="K14" s="26" t="e">
        <f t="shared" si="1"/>
        <v>#VALUE!</v>
      </c>
      <c r="L14" s="18" t="e">
        <f>K14-K9</f>
        <v>#VALUE!</v>
      </c>
      <c r="M14" s="25"/>
    </row>
    <row r="15" spans="2:13" ht="13.5" customHeight="1" hidden="1">
      <c r="B15" s="11">
        <v>7</v>
      </c>
      <c r="C15" s="28"/>
      <c r="D15" s="13"/>
      <c r="E15" s="13"/>
      <c r="F15" s="14">
        <v>0</v>
      </c>
      <c r="G15" s="13"/>
      <c r="H15" s="9">
        <f t="shared" si="0"/>
        <v>0</v>
      </c>
      <c r="I15" s="15">
        <f>SODI!$A$2*(D15+E15)+SODI!$A$3*G15+SODI!$A$4*F15</f>
        <v>0</v>
      </c>
      <c r="J15" s="16"/>
      <c r="K15" s="26">
        <f t="shared" si="1"/>
        <v>0</v>
      </c>
      <c r="L15" s="18">
        <f>K15-K9</f>
        <v>-0.010347222222222221</v>
      </c>
      <c r="M15" s="25"/>
    </row>
    <row r="16" spans="2:13" ht="13.5" customHeight="1" thickBot="1">
      <c r="B16" s="78" t="s">
        <v>10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2:13" ht="12.75" customHeight="1">
      <c r="B17" s="79" t="s">
        <v>17</v>
      </c>
      <c r="C17" s="70" t="s">
        <v>2</v>
      </c>
      <c r="D17" s="67" t="s">
        <v>8</v>
      </c>
      <c r="E17" s="68"/>
      <c r="F17" s="68"/>
      <c r="G17" s="68"/>
      <c r="H17" s="69"/>
      <c r="I17" s="70" t="s">
        <v>0</v>
      </c>
      <c r="J17" s="79" t="s">
        <v>3</v>
      </c>
      <c r="K17" s="74" t="s">
        <v>6</v>
      </c>
      <c r="L17" s="84" t="s">
        <v>4</v>
      </c>
      <c r="M17" s="72" t="s">
        <v>5</v>
      </c>
    </row>
    <row r="18" spans="2:13" ht="12.75" customHeight="1">
      <c r="B18" s="80"/>
      <c r="C18" s="71"/>
      <c r="D18" s="9">
        <v>1</v>
      </c>
      <c r="E18" s="9">
        <v>2</v>
      </c>
      <c r="F18" s="9">
        <v>3</v>
      </c>
      <c r="G18" s="9">
        <v>4</v>
      </c>
      <c r="H18" s="8" t="s">
        <v>1</v>
      </c>
      <c r="I18" s="71"/>
      <c r="J18" s="80"/>
      <c r="K18" s="75"/>
      <c r="L18" s="85"/>
      <c r="M18" s="73"/>
    </row>
    <row r="19" spans="2:13" ht="12.75" customHeight="1">
      <c r="B19" s="11">
        <v>7</v>
      </c>
      <c r="C19" s="12" t="s">
        <v>27</v>
      </c>
      <c r="D19" s="13">
        <v>0</v>
      </c>
      <c r="E19" s="13">
        <v>3</v>
      </c>
      <c r="F19" s="14"/>
      <c r="G19" s="13">
        <v>0</v>
      </c>
      <c r="H19" s="9">
        <f>D19+E19+G19</f>
        <v>3</v>
      </c>
      <c r="I19" s="15">
        <f>SODI!$A$2*(D19+E19)+SODI!$A$3*G19+SODI!$A$4*F19</f>
        <v>0.0003472222222222222</v>
      </c>
      <c r="J19" s="16">
        <v>0.008784722222222223</v>
      </c>
      <c r="K19" s="17">
        <f>I19+J19</f>
        <v>0.009131944444444446</v>
      </c>
      <c r="L19" s="18">
        <v>0</v>
      </c>
      <c r="M19" s="10">
        <v>1</v>
      </c>
    </row>
    <row r="20" spans="2:14" ht="13.5" customHeight="1">
      <c r="B20" s="11">
        <v>8</v>
      </c>
      <c r="C20" s="12" t="s">
        <v>51</v>
      </c>
      <c r="D20" s="13">
        <v>0</v>
      </c>
      <c r="E20" s="13">
        <v>2</v>
      </c>
      <c r="F20" s="14"/>
      <c r="G20" s="13">
        <v>0</v>
      </c>
      <c r="H20" s="9">
        <f>D20+E20+G20</f>
        <v>2</v>
      </c>
      <c r="I20" s="15">
        <f>SODI!$A$2*(D20+E20)+SODI!$A$3*G20+SODI!$A$4*F20</f>
        <v>0.00023148148148148146</v>
      </c>
      <c r="J20" s="16">
        <v>0.008958333333333334</v>
      </c>
      <c r="K20" s="17">
        <f>I20+J20</f>
        <v>0.009189814814814816</v>
      </c>
      <c r="L20" s="18">
        <f>K20-K19</f>
        <v>5.7870370370369587E-05</v>
      </c>
      <c r="M20" s="10">
        <v>2</v>
      </c>
      <c r="N20" s="30"/>
    </row>
    <row r="21" spans="2:13" ht="13.5" customHeight="1">
      <c r="B21" s="31">
        <v>10</v>
      </c>
      <c r="C21" s="12" t="s">
        <v>39</v>
      </c>
      <c r="D21" s="32">
        <v>1</v>
      </c>
      <c r="E21" s="32">
        <v>3</v>
      </c>
      <c r="F21" s="33"/>
      <c r="G21" s="32">
        <v>0</v>
      </c>
      <c r="H21" s="9">
        <f>D21+E21+G21</f>
        <v>4</v>
      </c>
      <c r="I21" s="15">
        <f>SODI!$A$2*(D21+E21)+SODI!$A$3*G21+SODI!$A$4*F21</f>
        <v>0.0004629629629629629</v>
      </c>
      <c r="J21" s="35">
        <v>0.011828703703703704</v>
      </c>
      <c r="K21" s="36">
        <f>I21+J21</f>
        <v>0.012291666666666668</v>
      </c>
      <c r="L21" s="37">
        <f>K21-K19</f>
        <v>0.0031597222222222218</v>
      </c>
      <c r="M21" s="62">
        <v>3</v>
      </c>
    </row>
    <row r="22" spans="2:13" ht="12.75" customHeight="1">
      <c r="B22" s="63">
        <v>9</v>
      </c>
      <c r="C22" s="57" t="s">
        <v>34</v>
      </c>
      <c r="D22" s="14"/>
      <c r="E22" s="14"/>
      <c r="F22" s="14"/>
      <c r="G22" s="14"/>
      <c r="H22" s="58">
        <f>D22+E22+G22</f>
        <v>0</v>
      </c>
      <c r="I22" s="59">
        <f>SODI!$A$2*(D22+E22)+SODI!$A$3*G22+SODI!$A$4*F22</f>
        <v>0</v>
      </c>
      <c r="J22" s="64" t="s">
        <v>48</v>
      </c>
      <c r="K22" s="65" t="e">
        <f>I22+J22</f>
        <v>#VALUE!</v>
      </c>
      <c r="L22" s="18" t="e">
        <f>K22-K19</f>
        <v>#VALUE!</v>
      </c>
      <c r="M22" s="10"/>
    </row>
    <row r="23" spans="2:13" ht="12.75" customHeight="1" hidden="1">
      <c r="B23" s="11"/>
      <c r="C23" s="19"/>
      <c r="D23" s="13"/>
      <c r="E23" s="13"/>
      <c r="F23" s="14"/>
      <c r="G23" s="13"/>
      <c r="H23" s="9">
        <f>D23+E23+G23</f>
        <v>0</v>
      </c>
      <c r="I23" s="15">
        <f>SODI!$A$2*(D23+E23)+SODI!$A$3*G23+SODI!$A$4*F23</f>
        <v>0</v>
      </c>
      <c r="J23" s="16"/>
      <c r="K23" s="26">
        <f>I23+J23</f>
        <v>0</v>
      </c>
      <c r="L23" s="18">
        <f>K23-K19</f>
        <v>-0.009131944444444446</v>
      </c>
      <c r="M23" s="10"/>
    </row>
    <row r="24" spans="2:13" ht="12.75" customHeight="1" hidden="1">
      <c r="B24" s="20"/>
      <c r="C24" s="28"/>
      <c r="D24" s="13"/>
      <c r="E24" s="13"/>
      <c r="F24" s="14"/>
      <c r="G24" s="13"/>
      <c r="H24" s="9">
        <f>D24+E24+G24</f>
        <v>0</v>
      </c>
      <c r="I24" s="15">
        <f>SODI!$A$2*(D24+E24)+SODI!$A$3*G24+SODI!$A$4*F24</f>
        <v>0</v>
      </c>
      <c r="J24" s="16"/>
      <c r="K24" s="26">
        <f>I24+J24</f>
        <v>0</v>
      </c>
      <c r="L24" s="18">
        <f>K24-K19</f>
        <v>-0.009131944444444446</v>
      </c>
      <c r="M24" s="25"/>
    </row>
    <row r="25" spans="2:14" ht="13.5" customHeight="1" hidden="1">
      <c r="B25" s="11"/>
      <c r="C25" s="28"/>
      <c r="D25" s="13"/>
      <c r="E25" s="13"/>
      <c r="F25" s="14"/>
      <c r="G25" s="13"/>
      <c r="H25" s="9">
        <f>D25+E25+G25</f>
        <v>0</v>
      </c>
      <c r="I25" s="15">
        <f>SODI!$A$2*(D25+E25)+SODI!$A$3*G25+SODI!$A$4*F25</f>
        <v>0</v>
      </c>
      <c r="J25" s="16"/>
      <c r="K25" s="26">
        <f>I25+J25</f>
        <v>0</v>
      </c>
      <c r="L25" s="18">
        <f>K25-K19</f>
        <v>-0.009131944444444446</v>
      </c>
      <c r="M25" s="10"/>
      <c r="N25" s="27"/>
    </row>
    <row r="26" spans="2:13" ht="13.5" customHeight="1" hidden="1">
      <c r="B26" s="11"/>
      <c r="C26" s="38"/>
      <c r="D26" s="39"/>
      <c r="E26" s="39"/>
      <c r="F26" s="14"/>
      <c r="G26" s="39"/>
      <c r="H26" s="9">
        <f>D26+E26+G26</f>
        <v>0</v>
      </c>
      <c r="I26" s="15">
        <f>SODI!$A$2*(D26+E26)+SODI!$A$3*G26+SODI!$A$4*F26</f>
        <v>0</v>
      </c>
      <c r="J26" s="40"/>
      <c r="K26" s="17">
        <f>I26+J26</f>
        <v>0</v>
      </c>
      <c r="L26" s="41">
        <f>K26-K19</f>
        <v>-0.009131944444444446</v>
      </c>
      <c r="M26" s="10"/>
    </row>
    <row r="27" spans="2:13" ht="13.5" customHeight="1" thickBot="1">
      <c r="B27" s="86" t="s">
        <v>42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2:13" ht="12.75" customHeight="1">
      <c r="B28" s="79" t="s">
        <v>17</v>
      </c>
      <c r="C28" s="70" t="s">
        <v>2</v>
      </c>
      <c r="D28" s="67" t="s">
        <v>8</v>
      </c>
      <c r="E28" s="68"/>
      <c r="F28" s="68"/>
      <c r="G28" s="68"/>
      <c r="H28" s="69"/>
      <c r="I28" s="70" t="s">
        <v>0</v>
      </c>
      <c r="J28" s="70" t="s">
        <v>3</v>
      </c>
      <c r="K28" s="74" t="s">
        <v>6</v>
      </c>
      <c r="L28" s="76" t="s">
        <v>4</v>
      </c>
      <c r="M28" s="72" t="s">
        <v>5</v>
      </c>
    </row>
    <row r="29" spans="2:13" ht="12.75" customHeight="1">
      <c r="B29" s="80"/>
      <c r="C29" s="71"/>
      <c r="D29" s="9">
        <v>1</v>
      </c>
      <c r="E29" s="9">
        <v>2</v>
      </c>
      <c r="F29" s="9">
        <v>3</v>
      </c>
      <c r="G29" s="9">
        <v>4</v>
      </c>
      <c r="H29" s="8" t="s">
        <v>1</v>
      </c>
      <c r="I29" s="71"/>
      <c r="J29" s="71"/>
      <c r="K29" s="75"/>
      <c r="L29" s="77"/>
      <c r="M29" s="73"/>
    </row>
    <row r="30" spans="2:14" ht="12.75" customHeight="1">
      <c r="B30" s="11">
        <v>21</v>
      </c>
      <c r="C30" s="19" t="s">
        <v>14</v>
      </c>
      <c r="D30" s="13">
        <v>0</v>
      </c>
      <c r="E30" s="13">
        <v>1</v>
      </c>
      <c r="F30" s="14"/>
      <c r="G30" s="13">
        <v>0</v>
      </c>
      <c r="H30" s="9">
        <f aca="true" t="shared" si="2" ref="H30:H50">D30+E30+G30+F30</f>
        <v>1</v>
      </c>
      <c r="I30" s="42">
        <f>SODI!$A$2*(D30+E30)+SODI!$A$3*G30+SODI!$A$4*F30</f>
        <v>0.00011574074074074073</v>
      </c>
      <c r="J30" s="16">
        <v>0.008263888888888888</v>
      </c>
      <c r="K30" s="26">
        <f aca="true" t="shared" si="3" ref="K30:K50">I30+J30</f>
        <v>0.00837962962962963</v>
      </c>
      <c r="L30" s="18">
        <v>0</v>
      </c>
      <c r="M30" s="25">
        <v>1</v>
      </c>
      <c r="N30" s="30"/>
    </row>
    <row r="31" spans="2:13" ht="13.5" customHeight="1">
      <c r="B31" s="31">
        <v>20</v>
      </c>
      <c r="C31" s="43" t="s">
        <v>26</v>
      </c>
      <c r="D31" s="32">
        <v>0</v>
      </c>
      <c r="E31" s="32">
        <v>2</v>
      </c>
      <c r="F31" s="33"/>
      <c r="G31" s="32">
        <v>2</v>
      </c>
      <c r="H31" s="34">
        <f t="shared" si="2"/>
        <v>4</v>
      </c>
      <c r="I31" s="15">
        <f>SODI!$A$2*(D31+E31)+SODI!$A$3*G31+SODI!$A$4*F31</f>
        <v>0.0004629629629629629</v>
      </c>
      <c r="J31" s="35">
        <v>0.008101851851851851</v>
      </c>
      <c r="K31" s="36">
        <f t="shared" si="3"/>
        <v>0.008564814814814815</v>
      </c>
      <c r="L31" s="37">
        <f>K31-K30</f>
        <v>0.0001851851851851858</v>
      </c>
      <c r="M31" s="44">
        <v>2</v>
      </c>
    </row>
    <row r="32" spans="2:13" ht="12.75" customHeight="1">
      <c r="B32" s="11">
        <v>11</v>
      </c>
      <c r="C32" s="19" t="s">
        <v>18</v>
      </c>
      <c r="D32" s="13">
        <v>0</v>
      </c>
      <c r="E32" s="13">
        <v>3</v>
      </c>
      <c r="F32" s="14"/>
      <c r="G32" s="13">
        <v>0</v>
      </c>
      <c r="H32" s="9">
        <f t="shared" si="2"/>
        <v>3</v>
      </c>
      <c r="I32" s="15">
        <f>SODI!$A$2*(D32+E32)+SODI!$A$3*G32+SODI!$A$4*F32</f>
        <v>0.0003472222222222222</v>
      </c>
      <c r="J32" s="16">
        <v>0.00837962962962963</v>
      </c>
      <c r="K32" s="26">
        <f t="shared" si="3"/>
        <v>0.008726851851851852</v>
      </c>
      <c r="L32" s="18">
        <f>K32-K30</f>
        <v>0.0003472222222222227</v>
      </c>
      <c r="M32" s="62">
        <v>3</v>
      </c>
    </row>
    <row r="33" spans="2:13" ht="12.75" customHeight="1">
      <c r="B33" s="11">
        <v>12</v>
      </c>
      <c r="C33" s="19" t="s">
        <v>19</v>
      </c>
      <c r="D33" s="13">
        <v>0</v>
      </c>
      <c r="E33" s="13">
        <v>3</v>
      </c>
      <c r="F33" s="14"/>
      <c r="G33" s="13">
        <v>0</v>
      </c>
      <c r="H33" s="9">
        <f t="shared" si="2"/>
        <v>3</v>
      </c>
      <c r="I33" s="15">
        <f>SODI!$A$2*(D33+E33)+SODI!$A$3*G33+SODI!$A$4*F33</f>
        <v>0.0003472222222222222</v>
      </c>
      <c r="J33" s="16">
        <v>0.00880787037037037</v>
      </c>
      <c r="K33" s="26">
        <f t="shared" si="3"/>
        <v>0.009155092592592593</v>
      </c>
      <c r="L33" s="18">
        <f>K33-K30</f>
        <v>0.0007754629629629639</v>
      </c>
      <c r="M33" s="25">
        <v>4</v>
      </c>
    </row>
    <row r="34" spans="2:13" ht="12.75" customHeight="1">
      <c r="B34" s="31">
        <v>23</v>
      </c>
      <c r="C34" s="45" t="s">
        <v>31</v>
      </c>
      <c r="D34" s="21">
        <v>0</v>
      </c>
      <c r="E34" s="21">
        <v>3</v>
      </c>
      <c r="F34" s="46"/>
      <c r="G34" s="21">
        <v>0</v>
      </c>
      <c r="H34" s="47">
        <f t="shared" si="2"/>
        <v>3</v>
      </c>
      <c r="I34" s="48">
        <f>SODI!$A$2*(D34+E34)+SODI!$A$3*G34+SODI!$A$4*F34</f>
        <v>0.0003472222222222222</v>
      </c>
      <c r="J34" s="22">
        <v>0.008923611111111111</v>
      </c>
      <c r="K34" s="23">
        <f t="shared" si="3"/>
        <v>0.009270833333333334</v>
      </c>
      <c r="L34" s="24">
        <f>K34-K30</f>
        <v>0.0008912037037037048</v>
      </c>
      <c r="M34" s="44">
        <v>5</v>
      </c>
    </row>
    <row r="35" spans="2:14" ht="13.5" customHeight="1">
      <c r="B35" s="11">
        <v>25</v>
      </c>
      <c r="C35" s="28" t="s">
        <v>43</v>
      </c>
      <c r="D35" s="13">
        <v>3</v>
      </c>
      <c r="E35" s="13">
        <v>3</v>
      </c>
      <c r="F35" s="14"/>
      <c r="G35" s="13">
        <v>0</v>
      </c>
      <c r="H35" s="9">
        <f t="shared" si="2"/>
        <v>6</v>
      </c>
      <c r="I35" s="42">
        <f>SODI!$A$2*(D35+E35)+SODI!$A$3*G35+SODI!$A$4*F35</f>
        <v>0.0006944444444444444</v>
      </c>
      <c r="J35" s="16">
        <v>0.00920138888888889</v>
      </c>
      <c r="K35" s="26">
        <f t="shared" si="3"/>
        <v>0.009895833333333333</v>
      </c>
      <c r="L35" s="18">
        <f>K35-K30</f>
        <v>0.0015162037037037036</v>
      </c>
      <c r="M35" s="62">
        <v>6</v>
      </c>
      <c r="N35" s="27"/>
    </row>
    <row r="36" spans="2:13" ht="13.5" customHeight="1">
      <c r="B36" s="11">
        <v>14</v>
      </c>
      <c r="C36" s="19" t="s">
        <v>20</v>
      </c>
      <c r="D36" s="13">
        <v>2</v>
      </c>
      <c r="E36" s="13">
        <v>3</v>
      </c>
      <c r="F36" s="14"/>
      <c r="G36" s="13">
        <v>2</v>
      </c>
      <c r="H36" s="9">
        <f t="shared" si="2"/>
        <v>7</v>
      </c>
      <c r="I36" s="42">
        <f>SODI!$A$2*(D36+E36)+SODI!$A$3*G36+SODI!$A$4*F36</f>
        <v>0.0008101851851851852</v>
      </c>
      <c r="J36" s="16">
        <v>0.009386574074074075</v>
      </c>
      <c r="K36" s="26">
        <f t="shared" si="3"/>
        <v>0.01019675925925926</v>
      </c>
      <c r="L36" s="18">
        <f>K36-K30</f>
        <v>0.0018171296296296303</v>
      </c>
      <c r="M36" s="25">
        <v>7</v>
      </c>
    </row>
    <row r="37" spans="2:13" ht="12.75" customHeight="1">
      <c r="B37" s="31">
        <v>19</v>
      </c>
      <c r="C37" s="12" t="s">
        <v>25</v>
      </c>
      <c r="D37" s="39">
        <v>2</v>
      </c>
      <c r="E37" s="39">
        <v>3</v>
      </c>
      <c r="F37" s="33"/>
      <c r="G37" s="39">
        <v>3</v>
      </c>
      <c r="H37" s="34">
        <f t="shared" si="2"/>
        <v>8</v>
      </c>
      <c r="I37" s="15">
        <f>SODI!$A$2*(D37+E37)+SODI!$A$3*G37+SODI!$A$4*F37</f>
        <v>0.0009259259259259259</v>
      </c>
      <c r="J37" s="40">
        <v>0.009664351851851851</v>
      </c>
      <c r="K37" s="17">
        <f t="shared" si="3"/>
        <v>0.010590277777777777</v>
      </c>
      <c r="L37" s="41">
        <f>K37-K30</f>
        <v>0.0022106481481481473</v>
      </c>
      <c r="M37" s="44">
        <v>8</v>
      </c>
    </row>
    <row r="38" spans="2:14" ht="12.75" customHeight="1">
      <c r="B38" s="11">
        <v>24</v>
      </c>
      <c r="C38" s="28" t="s">
        <v>36</v>
      </c>
      <c r="D38" s="13">
        <v>0</v>
      </c>
      <c r="E38" s="13">
        <v>3</v>
      </c>
      <c r="F38" s="14"/>
      <c r="G38" s="13">
        <v>3</v>
      </c>
      <c r="H38" s="9">
        <f t="shared" si="2"/>
        <v>6</v>
      </c>
      <c r="I38" s="42">
        <f>SODI!$A$2*(D38+E38)+SODI!$A$3*G38+SODI!$A$4*F38</f>
        <v>0.0006944444444444444</v>
      </c>
      <c r="J38" s="16">
        <v>0.009988425925925927</v>
      </c>
      <c r="K38" s="26">
        <f t="shared" si="3"/>
        <v>0.01068287037037037</v>
      </c>
      <c r="L38" s="49">
        <f>K38-K30</f>
        <v>0.002303240740740741</v>
      </c>
      <c r="M38" s="62">
        <v>9</v>
      </c>
      <c r="N38" s="30"/>
    </row>
    <row r="39" spans="2:13" ht="12.75" customHeight="1">
      <c r="B39" s="11">
        <v>22</v>
      </c>
      <c r="C39" s="12" t="s">
        <v>21</v>
      </c>
      <c r="D39" s="39">
        <v>0</v>
      </c>
      <c r="E39" s="39">
        <v>3</v>
      </c>
      <c r="F39" s="33"/>
      <c r="G39" s="39">
        <v>4</v>
      </c>
      <c r="H39" s="34">
        <f t="shared" si="2"/>
        <v>7</v>
      </c>
      <c r="I39" s="15">
        <f>SODI!$A$2*(D39+E39)+SODI!$A$3*G39+SODI!$A$4*F39</f>
        <v>0.000810185185185185</v>
      </c>
      <c r="J39" s="40">
        <v>0.009884259259259258</v>
      </c>
      <c r="K39" s="17">
        <f t="shared" si="3"/>
        <v>0.010694444444444442</v>
      </c>
      <c r="L39" s="41">
        <f>K39-K30</f>
        <v>0.002314814814814813</v>
      </c>
      <c r="M39" s="25">
        <v>10</v>
      </c>
    </row>
    <row r="40" spans="2:13" ht="12.75" customHeight="1">
      <c r="B40" s="31">
        <v>17</v>
      </c>
      <c r="C40" s="28" t="s">
        <v>37</v>
      </c>
      <c r="D40" s="13">
        <v>3</v>
      </c>
      <c r="E40" s="13">
        <v>2</v>
      </c>
      <c r="F40" s="14"/>
      <c r="G40" s="13">
        <v>3</v>
      </c>
      <c r="H40" s="9">
        <f t="shared" si="2"/>
        <v>8</v>
      </c>
      <c r="I40" s="15">
        <f>SODI!$A$2*(D40+E40)+SODI!$A$3*G40+SODI!$A$4*F40</f>
        <v>0.0009259259259259259</v>
      </c>
      <c r="J40" s="16">
        <v>0.01005787037037037</v>
      </c>
      <c r="K40" s="26">
        <f t="shared" si="3"/>
        <v>0.010983796296296295</v>
      </c>
      <c r="L40" s="18">
        <f>K40-K30</f>
        <v>0.002604166666666666</v>
      </c>
      <c r="M40" s="44">
        <v>11</v>
      </c>
    </row>
    <row r="41" spans="2:13" ht="12.75" customHeight="1">
      <c r="B41" s="11">
        <v>16</v>
      </c>
      <c r="C41" s="19" t="s">
        <v>35</v>
      </c>
      <c r="D41" s="13">
        <v>0</v>
      </c>
      <c r="E41" s="13">
        <v>3</v>
      </c>
      <c r="F41" s="14"/>
      <c r="G41" s="13">
        <v>5</v>
      </c>
      <c r="H41" s="9">
        <f t="shared" si="2"/>
        <v>8</v>
      </c>
      <c r="I41" s="15">
        <f>SODI!$A$2*(D41+E41)+SODI!$A$3*G41+SODI!$A$4*F41</f>
        <v>0.0009259259259259259</v>
      </c>
      <c r="J41" s="16">
        <v>0.011238425925925928</v>
      </c>
      <c r="K41" s="26">
        <f t="shared" si="3"/>
        <v>0.012164351851851853</v>
      </c>
      <c r="L41" s="18">
        <f>K41-K30</f>
        <v>0.003784722222222224</v>
      </c>
      <c r="M41" s="62">
        <v>12</v>
      </c>
    </row>
    <row r="42" spans="2:13" ht="12.75">
      <c r="B42" s="63">
        <v>13</v>
      </c>
      <c r="C42" s="57" t="s">
        <v>23</v>
      </c>
      <c r="D42" s="14"/>
      <c r="E42" s="14"/>
      <c r="F42" s="14"/>
      <c r="G42" s="14"/>
      <c r="H42" s="58">
        <f t="shared" si="2"/>
        <v>0</v>
      </c>
      <c r="I42" s="59">
        <f>SODI!$A$2*(D42+E42)+SODI!$A$3*G42+SODI!$A$4*F42</f>
        <v>0</v>
      </c>
      <c r="J42" s="64" t="s">
        <v>48</v>
      </c>
      <c r="K42" s="65" t="e">
        <f t="shared" si="3"/>
        <v>#VALUE!</v>
      </c>
      <c r="L42" s="18" t="e">
        <f>K42-K27</f>
        <v>#VALUE!</v>
      </c>
      <c r="M42" s="25"/>
    </row>
    <row r="43" spans="2:14" ht="13.5" customHeight="1">
      <c r="B43" s="31">
        <v>15</v>
      </c>
      <c r="C43" s="19" t="s">
        <v>22</v>
      </c>
      <c r="D43" s="13">
        <v>0</v>
      </c>
      <c r="E43" s="13">
        <v>3</v>
      </c>
      <c r="F43" s="14"/>
      <c r="G43" s="13"/>
      <c r="H43" s="9">
        <f t="shared" si="2"/>
        <v>3</v>
      </c>
      <c r="I43" s="15">
        <f>SODI!$A$2*(D43+E43)+SODI!$A$3*G43+SODI!$A$4*F43</f>
        <v>0.0003472222222222222</v>
      </c>
      <c r="J43" s="16" t="s">
        <v>49</v>
      </c>
      <c r="K43" s="26" t="e">
        <f t="shared" si="3"/>
        <v>#VALUE!</v>
      </c>
      <c r="L43" s="18" t="e">
        <f>K43-K30</f>
        <v>#VALUE!</v>
      </c>
      <c r="M43" s="44"/>
      <c r="N43" s="27"/>
    </row>
    <row r="44" spans="2:13" ht="12.75" customHeight="1">
      <c r="B44" s="63">
        <v>18</v>
      </c>
      <c r="C44" s="57" t="s">
        <v>24</v>
      </c>
      <c r="D44" s="14"/>
      <c r="E44" s="14"/>
      <c r="F44" s="14"/>
      <c r="G44" s="14"/>
      <c r="H44" s="58">
        <f t="shared" si="2"/>
        <v>0</v>
      </c>
      <c r="I44" s="59">
        <f>SODI!$A$2*(D44+E44)+SODI!$A$3*G44+SODI!$A$4*F44</f>
        <v>0</v>
      </c>
      <c r="J44" s="64" t="s">
        <v>48</v>
      </c>
      <c r="K44" s="65" t="e">
        <f t="shared" si="3"/>
        <v>#VALUE!</v>
      </c>
      <c r="L44" s="18" t="e">
        <f>K44-K30</f>
        <v>#VALUE!</v>
      </c>
      <c r="M44" s="25"/>
    </row>
    <row r="45" spans="2:13" ht="12.75" customHeight="1" hidden="1">
      <c r="B45" s="11"/>
      <c r="C45" s="28"/>
      <c r="D45" s="13"/>
      <c r="E45" s="13"/>
      <c r="F45" s="14"/>
      <c r="G45" s="13"/>
      <c r="H45" s="9">
        <f t="shared" si="2"/>
        <v>0</v>
      </c>
      <c r="I45" s="15">
        <f>SODI!$A$2*(D45+E45)+SODI!$A$3*G45+SODI!$A$4*F45</f>
        <v>0</v>
      </c>
      <c r="J45" s="16"/>
      <c r="K45" s="26">
        <f t="shared" si="3"/>
        <v>0</v>
      </c>
      <c r="L45" s="18">
        <f>K45-K30</f>
        <v>-0.00837962962962963</v>
      </c>
      <c r="M45" s="25"/>
    </row>
    <row r="46" spans="2:14" ht="13.5" customHeight="1" hidden="1">
      <c r="B46" s="11"/>
      <c r="C46" s="28"/>
      <c r="D46" s="13"/>
      <c r="E46" s="13"/>
      <c r="F46" s="14"/>
      <c r="G46" s="13"/>
      <c r="H46" s="9">
        <f t="shared" si="2"/>
        <v>0</v>
      </c>
      <c r="I46" s="42">
        <f>SODI!$A$2*(D46+E46)+SODI!$A$3*G46+SODI!$A$4*F46</f>
        <v>0</v>
      </c>
      <c r="J46" s="16"/>
      <c r="K46" s="26">
        <f t="shared" si="3"/>
        <v>0</v>
      </c>
      <c r="L46" s="18">
        <f>K46-K30</f>
        <v>-0.00837962962962963</v>
      </c>
      <c r="M46" s="44"/>
      <c r="N46" s="51"/>
    </row>
    <row r="47" spans="2:14" ht="12.75" customHeight="1" hidden="1">
      <c r="B47" s="50"/>
      <c r="C47" s="38"/>
      <c r="D47" s="39"/>
      <c r="E47" s="39"/>
      <c r="F47" s="33"/>
      <c r="G47" s="39"/>
      <c r="H47" s="34">
        <f t="shared" si="2"/>
        <v>0</v>
      </c>
      <c r="I47" s="15">
        <f>SODI!$A$2*(D47+E47)+SODI!$A$3*G47+SODI!$A$4*F47</f>
        <v>0</v>
      </c>
      <c r="J47" s="40"/>
      <c r="K47" s="17">
        <f t="shared" si="3"/>
        <v>0</v>
      </c>
      <c r="L47" s="41">
        <f>K47-K30</f>
        <v>-0.00837962962962963</v>
      </c>
      <c r="M47" s="25"/>
      <c r="N47" s="30"/>
    </row>
    <row r="48" spans="2:13" ht="12.75" customHeight="1" hidden="1">
      <c r="B48" s="11"/>
      <c r="C48" s="28"/>
      <c r="D48" s="13"/>
      <c r="E48" s="13"/>
      <c r="F48" s="14"/>
      <c r="G48" s="13"/>
      <c r="H48" s="9">
        <f t="shared" si="2"/>
        <v>0</v>
      </c>
      <c r="I48" s="15">
        <f>SODI!$A$2*(D48+E48)+SODI!$A$3*G48+SODI!$A$4*F48</f>
        <v>0</v>
      </c>
      <c r="J48" s="16"/>
      <c r="K48" s="26">
        <f t="shared" si="3"/>
        <v>0</v>
      </c>
      <c r="L48" s="18">
        <f>K48-K30</f>
        <v>-0.00837962962962963</v>
      </c>
      <c r="M48" s="25"/>
    </row>
    <row r="49" spans="2:13" ht="12.75" customHeight="1" hidden="1">
      <c r="B49" s="20"/>
      <c r="C49" s="28"/>
      <c r="D49" s="13"/>
      <c r="E49" s="13"/>
      <c r="F49" s="14"/>
      <c r="G49" s="13"/>
      <c r="H49" s="9">
        <f t="shared" si="2"/>
        <v>0</v>
      </c>
      <c r="I49" s="15">
        <f>SODI!$A$2*(D49+E49)+SODI!$A$3*G49+SODI!$A$4*F49</f>
        <v>0</v>
      </c>
      <c r="J49" s="16"/>
      <c r="K49" s="26">
        <f t="shared" si="3"/>
        <v>0</v>
      </c>
      <c r="L49" s="18">
        <f>K49-K30</f>
        <v>-0.00837962962962963</v>
      </c>
      <c r="M49" s="44"/>
    </row>
    <row r="50" spans="2:13" ht="12.75" customHeight="1" hidden="1">
      <c r="B50" s="11"/>
      <c r="C50" s="28"/>
      <c r="D50" s="13"/>
      <c r="E50" s="13"/>
      <c r="F50" s="14"/>
      <c r="G50" s="13"/>
      <c r="H50" s="9">
        <f t="shared" si="2"/>
        <v>0</v>
      </c>
      <c r="I50" s="15">
        <f>SODI!$A$2*(D50+E50)+SODI!$A$3*G50+SODI!$A$4*F50</f>
        <v>0</v>
      </c>
      <c r="J50" s="16"/>
      <c r="K50" s="26">
        <f t="shared" si="3"/>
        <v>0</v>
      </c>
      <c r="L50" s="18">
        <f>K50-K30</f>
        <v>-0.00837962962962963</v>
      </c>
      <c r="M50" s="25"/>
    </row>
    <row r="51" spans="2:13" ht="13.5" thickBot="1">
      <c r="B51" s="86" t="s">
        <v>9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  <row r="52" spans="2:14" ht="12.75" customHeight="1">
      <c r="B52" s="79" t="s">
        <v>17</v>
      </c>
      <c r="C52" s="70" t="s">
        <v>2</v>
      </c>
      <c r="D52" s="67" t="s">
        <v>8</v>
      </c>
      <c r="E52" s="68"/>
      <c r="F52" s="68"/>
      <c r="G52" s="68"/>
      <c r="H52" s="69"/>
      <c r="I52" s="70" t="s">
        <v>0</v>
      </c>
      <c r="J52" s="70" t="s">
        <v>3</v>
      </c>
      <c r="K52" s="74" t="s">
        <v>6</v>
      </c>
      <c r="L52" s="76" t="s">
        <v>4</v>
      </c>
      <c r="M52" s="72" t="s">
        <v>5</v>
      </c>
      <c r="N52" s="27"/>
    </row>
    <row r="53" spans="2:13" ht="12.75" customHeight="1">
      <c r="B53" s="80"/>
      <c r="C53" s="71"/>
      <c r="D53" s="9">
        <v>1</v>
      </c>
      <c r="E53" s="9">
        <v>2</v>
      </c>
      <c r="F53" s="9">
        <v>3</v>
      </c>
      <c r="G53" s="9">
        <v>4</v>
      </c>
      <c r="H53" s="8" t="s">
        <v>1</v>
      </c>
      <c r="I53" s="71"/>
      <c r="J53" s="71"/>
      <c r="K53" s="75"/>
      <c r="L53" s="77"/>
      <c r="M53" s="73"/>
    </row>
    <row r="54" spans="2:13" ht="12.75" customHeight="1">
      <c r="B54" s="11">
        <v>37</v>
      </c>
      <c r="C54" s="12" t="s">
        <v>31</v>
      </c>
      <c r="D54" s="13">
        <v>0</v>
      </c>
      <c r="E54" s="13">
        <v>2</v>
      </c>
      <c r="F54" s="14"/>
      <c r="G54" s="13">
        <v>0</v>
      </c>
      <c r="H54" s="9">
        <f aca="true" t="shared" si="4" ref="H54:H67">D54+E54+G54+F54</f>
        <v>2</v>
      </c>
      <c r="I54" s="15">
        <f>SODI!$A$2*(D54+E54)+SODI!$A$3*G54+SODI!$A$4*F54</f>
        <v>0.00023148148148148146</v>
      </c>
      <c r="J54" s="16">
        <v>0.006967592592592592</v>
      </c>
      <c r="K54" s="17">
        <f aca="true" t="shared" si="5" ref="K54:K67">I54+J54</f>
        <v>0.007199074074074074</v>
      </c>
      <c r="L54" s="18">
        <v>0</v>
      </c>
      <c r="M54" s="10">
        <v>1</v>
      </c>
    </row>
    <row r="55" spans="2:13" ht="13.5" customHeight="1">
      <c r="B55" s="11">
        <v>33</v>
      </c>
      <c r="C55" s="12" t="s">
        <v>27</v>
      </c>
      <c r="D55" s="13">
        <v>1</v>
      </c>
      <c r="E55" s="13">
        <v>2</v>
      </c>
      <c r="F55" s="14"/>
      <c r="G55" s="13">
        <v>0</v>
      </c>
      <c r="H55" s="9">
        <f t="shared" si="4"/>
        <v>3</v>
      </c>
      <c r="I55" s="15">
        <f>SODI!$A$2*(D55+E55)+SODI!$A$3*G55+SODI!$A$4*F55</f>
        <v>0.0003472222222222222</v>
      </c>
      <c r="J55" s="16">
        <v>0.00693287037037037</v>
      </c>
      <c r="K55" s="17">
        <f t="shared" si="5"/>
        <v>0.0072800925925925915</v>
      </c>
      <c r="L55" s="18">
        <f>K55-K54</f>
        <v>8.10185185185176E-05</v>
      </c>
      <c r="M55" s="10">
        <v>2</v>
      </c>
    </row>
    <row r="56" spans="2:13" ht="13.5" customHeight="1">
      <c r="B56" s="20">
        <v>27</v>
      </c>
      <c r="C56" s="45" t="s">
        <v>29</v>
      </c>
      <c r="D56" s="21">
        <v>0</v>
      </c>
      <c r="E56" s="21">
        <v>3</v>
      </c>
      <c r="F56" s="14"/>
      <c r="G56" s="21">
        <v>0</v>
      </c>
      <c r="H56" s="9">
        <f t="shared" si="4"/>
        <v>3</v>
      </c>
      <c r="I56" s="15">
        <f>SODI!$A$2*(D56+E56)+SODI!$A$3*G56+SODI!$A$4*F56</f>
        <v>0.0003472222222222222</v>
      </c>
      <c r="J56" s="22">
        <v>0.007685185185185185</v>
      </c>
      <c r="K56" s="23">
        <f t="shared" si="5"/>
        <v>0.008032407407407407</v>
      </c>
      <c r="L56" s="24">
        <f>K56-K54</f>
        <v>0.0008333333333333326</v>
      </c>
      <c r="M56" s="25">
        <v>3</v>
      </c>
    </row>
    <row r="57" spans="2:14" ht="12.75" customHeight="1">
      <c r="B57" s="11">
        <v>26</v>
      </c>
      <c r="C57" s="19" t="s">
        <v>18</v>
      </c>
      <c r="D57" s="13">
        <v>0</v>
      </c>
      <c r="E57" s="13">
        <v>2</v>
      </c>
      <c r="F57" s="14"/>
      <c r="G57" s="13">
        <v>0</v>
      </c>
      <c r="H57" s="9">
        <f t="shared" si="4"/>
        <v>2</v>
      </c>
      <c r="I57" s="42">
        <f>SODI!$A$2*(D57+E57)+SODI!$A$3*G57+SODI!$A$4*F57</f>
        <v>0.00023148148148148146</v>
      </c>
      <c r="J57" s="16">
        <v>0.007939814814814814</v>
      </c>
      <c r="K57" s="26">
        <f t="shared" si="5"/>
        <v>0.008171296296296296</v>
      </c>
      <c r="L57" s="18">
        <f>K57-K54</f>
        <v>0.0009722222222222224</v>
      </c>
      <c r="M57" s="10">
        <v>4</v>
      </c>
      <c r="N57" s="51"/>
    </row>
    <row r="58" spans="2:14" ht="12.75" customHeight="1">
      <c r="B58" s="11">
        <v>34</v>
      </c>
      <c r="C58" s="12" t="s">
        <v>30</v>
      </c>
      <c r="D58" s="39">
        <v>0</v>
      </c>
      <c r="E58" s="39">
        <v>3</v>
      </c>
      <c r="F58" s="33"/>
      <c r="G58" s="39">
        <v>0</v>
      </c>
      <c r="H58" s="34">
        <f t="shared" si="4"/>
        <v>3</v>
      </c>
      <c r="I58" s="15">
        <f>SODI!$A$2*(D58+E58)+SODI!$A$3*G58+SODI!$A$4*F58</f>
        <v>0.0003472222222222222</v>
      </c>
      <c r="J58" s="40">
        <v>0.008136574074074074</v>
      </c>
      <c r="K58" s="17">
        <f t="shared" si="5"/>
        <v>0.008483796296296297</v>
      </c>
      <c r="L58" s="41">
        <f>K58-K54</f>
        <v>0.0012847222222222227</v>
      </c>
      <c r="M58" s="10">
        <v>5</v>
      </c>
      <c r="N58" s="30"/>
    </row>
    <row r="59" spans="2:13" ht="12.75" customHeight="1">
      <c r="B59" s="20">
        <v>30</v>
      </c>
      <c r="C59" s="28" t="s">
        <v>39</v>
      </c>
      <c r="D59" s="13">
        <v>0</v>
      </c>
      <c r="E59" s="13">
        <v>2</v>
      </c>
      <c r="F59" s="14"/>
      <c r="G59" s="13">
        <v>1</v>
      </c>
      <c r="H59" s="9">
        <f t="shared" si="4"/>
        <v>3</v>
      </c>
      <c r="I59" s="42">
        <f>SODI!$A$2*(D59+E59)+SODI!$A$3*G59+SODI!$A$4*F59</f>
        <v>0.0003472222222222222</v>
      </c>
      <c r="J59" s="16">
        <v>0.008263888888888888</v>
      </c>
      <c r="K59" s="26">
        <f t="shared" si="5"/>
        <v>0.008611111111111111</v>
      </c>
      <c r="L59" s="18">
        <f>K59-K54</f>
        <v>0.0014120370370370372</v>
      </c>
      <c r="M59" s="25">
        <v>6</v>
      </c>
    </row>
    <row r="60" spans="2:13" ht="13.5" customHeight="1">
      <c r="B60" s="11">
        <v>35</v>
      </c>
      <c r="C60" s="12" t="s">
        <v>21</v>
      </c>
      <c r="D60" s="39">
        <v>0</v>
      </c>
      <c r="E60" s="39">
        <v>2</v>
      </c>
      <c r="F60" s="33"/>
      <c r="G60" s="39">
        <v>0</v>
      </c>
      <c r="H60" s="34">
        <f t="shared" si="4"/>
        <v>2</v>
      </c>
      <c r="I60" s="15">
        <f>SODI!$A$2*(D60+E60)+SODI!$A$3*G60+SODI!$A$4*F60</f>
        <v>0.00023148148148148146</v>
      </c>
      <c r="J60" s="40">
        <v>0.008657407407407407</v>
      </c>
      <c r="K60" s="17">
        <f t="shared" si="5"/>
        <v>0.008888888888888889</v>
      </c>
      <c r="L60" s="41">
        <f>K60-K54</f>
        <v>0.001689814814814815</v>
      </c>
      <c r="M60" s="10">
        <v>7</v>
      </c>
    </row>
    <row r="61" spans="2:14" ht="13.5" customHeight="1">
      <c r="B61" s="11">
        <v>28</v>
      </c>
      <c r="C61" s="12" t="s">
        <v>32</v>
      </c>
      <c r="D61" s="39">
        <v>0</v>
      </c>
      <c r="E61" s="39">
        <v>2</v>
      </c>
      <c r="F61" s="33"/>
      <c r="G61" s="39">
        <v>1</v>
      </c>
      <c r="H61" s="34">
        <f t="shared" si="4"/>
        <v>3</v>
      </c>
      <c r="I61" s="15">
        <f>SODI!$A$2*(D61+E61)+SODI!$A$3*G61+SODI!$A$4*F61</f>
        <v>0.0003472222222222222</v>
      </c>
      <c r="J61" s="40">
        <v>0.00866898148148148</v>
      </c>
      <c r="K61" s="17">
        <f t="shared" si="5"/>
        <v>0.009016203703703703</v>
      </c>
      <c r="L61" s="41">
        <f>K61-K54</f>
        <v>0.0018171296296296295</v>
      </c>
      <c r="M61" s="10">
        <v>8</v>
      </c>
      <c r="N61" s="27"/>
    </row>
    <row r="62" spans="2:13" ht="12.75" customHeight="1">
      <c r="B62" s="20">
        <v>29</v>
      </c>
      <c r="C62" s="28" t="s">
        <v>38</v>
      </c>
      <c r="D62" s="13">
        <v>0</v>
      </c>
      <c r="E62" s="13">
        <v>3</v>
      </c>
      <c r="F62" s="14"/>
      <c r="G62" s="13">
        <v>3</v>
      </c>
      <c r="H62" s="9">
        <f t="shared" si="4"/>
        <v>6</v>
      </c>
      <c r="I62" s="15">
        <f>SODI!$A$2*(D62+E62)+SODI!$A$3*G62+SODI!$A$4*F62</f>
        <v>0.0006944444444444444</v>
      </c>
      <c r="J62" s="16">
        <v>0.009270833333333334</v>
      </c>
      <c r="K62" s="26">
        <f t="shared" si="5"/>
        <v>0.009965277777777778</v>
      </c>
      <c r="L62" s="18">
        <f>K62-K54</f>
        <v>0.002766203703703704</v>
      </c>
      <c r="M62" s="25">
        <v>9</v>
      </c>
    </row>
    <row r="63" spans="2:13" ht="12.75" customHeight="1">
      <c r="B63" s="11">
        <v>38</v>
      </c>
      <c r="C63" s="19" t="s">
        <v>33</v>
      </c>
      <c r="D63" s="13">
        <v>0</v>
      </c>
      <c r="E63" s="13">
        <v>3</v>
      </c>
      <c r="F63" s="14"/>
      <c r="G63" s="13">
        <v>0</v>
      </c>
      <c r="H63" s="9">
        <f t="shared" si="4"/>
        <v>3</v>
      </c>
      <c r="I63" s="15">
        <f>SODI!$A$2*(D63+E63)+SODI!$A$3*G63+SODI!$A$4*F63</f>
        <v>0.0003472222222222222</v>
      </c>
      <c r="J63" s="16">
        <v>0.009675925925925926</v>
      </c>
      <c r="K63" s="26">
        <f t="shared" si="5"/>
        <v>0.010023148148148149</v>
      </c>
      <c r="L63" s="18">
        <f>K63-K54</f>
        <v>0.002824074074074075</v>
      </c>
      <c r="M63" s="10">
        <v>10</v>
      </c>
    </row>
    <row r="64" spans="2:13" ht="12.75" customHeight="1">
      <c r="B64" s="11">
        <v>36</v>
      </c>
      <c r="C64" s="19" t="s">
        <v>22</v>
      </c>
      <c r="D64" s="13">
        <v>0</v>
      </c>
      <c r="E64" s="13">
        <v>3</v>
      </c>
      <c r="F64" s="14"/>
      <c r="G64" s="13">
        <v>5</v>
      </c>
      <c r="H64" s="9">
        <f t="shared" si="4"/>
        <v>8</v>
      </c>
      <c r="I64" s="15">
        <f>SODI!$A$2*(D64+E64)+SODI!$A$3*G64+SODI!$A$4*F64</f>
        <v>0.0009259259259259259</v>
      </c>
      <c r="J64" s="16">
        <v>0.009386574074074075</v>
      </c>
      <c r="K64" s="26">
        <f t="shared" si="5"/>
        <v>0.0103125</v>
      </c>
      <c r="L64" s="18">
        <f>K64-K54</f>
        <v>0.0031134259259259266</v>
      </c>
      <c r="M64" s="10">
        <v>11</v>
      </c>
    </row>
    <row r="65" spans="2:14" ht="12.75" customHeight="1">
      <c r="B65" s="20">
        <v>32</v>
      </c>
      <c r="C65" s="19" t="s">
        <v>28</v>
      </c>
      <c r="D65" s="13">
        <v>2</v>
      </c>
      <c r="E65" s="13">
        <v>3</v>
      </c>
      <c r="F65" s="14"/>
      <c r="G65" s="13">
        <v>0</v>
      </c>
      <c r="H65" s="9">
        <f t="shared" si="4"/>
        <v>5</v>
      </c>
      <c r="I65" s="42">
        <f>SODI!$A$2*(D65+E65)+SODI!$A$3*G65+SODI!$A$4*F65</f>
        <v>0.0005787037037037037</v>
      </c>
      <c r="J65" s="16">
        <v>0.0103125</v>
      </c>
      <c r="K65" s="26">
        <f t="shared" si="5"/>
        <v>0.010891203703703705</v>
      </c>
      <c r="L65" s="18">
        <f>K65-K54</f>
        <v>0.003692129629629631</v>
      </c>
      <c r="M65" s="25">
        <v>12</v>
      </c>
      <c r="N65" s="51"/>
    </row>
    <row r="66" spans="2:14" ht="12.75">
      <c r="B66" s="11">
        <v>39</v>
      </c>
      <c r="C66" s="38" t="s">
        <v>34</v>
      </c>
      <c r="D66" s="39">
        <v>3</v>
      </c>
      <c r="E66" s="39">
        <v>3</v>
      </c>
      <c r="F66" s="33"/>
      <c r="G66" s="39">
        <v>0</v>
      </c>
      <c r="H66" s="34">
        <f t="shared" si="4"/>
        <v>6</v>
      </c>
      <c r="I66" s="15">
        <f>SODI!$A$2*(D66+E66)+SODI!$A$3*G66+SODI!$A$4*F66</f>
        <v>0.0006944444444444444</v>
      </c>
      <c r="J66" s="40">
        <v>0.01045138888888889</v>
      </c>
      <c r="K66" s="17">
        <f t="shared" si="5"/>
        <v>0.011145833333333334</v>
      </c>
      <c r="L66" s="41">
        <f>K66-K51</f>
        <v>0.011145833333333334</v>
      </c>
      <c r="M66" s="10">
        <v>13</v>
      </c>
      <c r="N66" s="30"/>
    </row>
    <row r="67" spans="2:13" ht="13.5" customHeight="1">
      <c r="B67" s="11">
        <v>31</v>
      </c>
      <c r="C67" s="19" t="s">
        <v>47</v>
      </c>
      <c r="D67" s="13">
        <v>2</v>
      </c>
      <c r="E67" s="13">
        <v>2</v>
      </c>
      <c r="F67" s="14"/>
      <c r="G67" s="13"/>
      <c r="H67" s="9">
        <f t="shared" si="4"/>
        <v>4</v>
      </c>
      <c r="I67" s="15">
        <f>SODI!$A$2*(D67+E67)+SODI!$A$3*G67+SODI!$A$4*F67</f>
        <v>0.0004629629629629629</v>
      </c>
      <c r="J67" s="16" t="s">
        <v>49</v>
      </c>
      <c r="K67" s="26" t="e">
        <f t="shared" si="5"/>
        <v>#VALUE!</v>
      </c>
      <c r="L67" s="18" t="e">
        <f>K67-K54</f>
        <v>#VALUE!</v>
      </c>
      <c r="M67" s="10"/>
    </row>
    <row r="68" spans="2:13" ht="13.5" customHeight="1" hidden="1">
      <c r="B68" s="11"/>
      <c r="C68" s="38"/>
      <c r="D68" s="39"/>
      <c r="E68" s="39"/>
      <c r="F68" s="14"/>
      <c r="G68" s="39"/>
      <c r="H68" s="9">
        <f aca="true" t="shared" si="6" ref="H68:H73">D68+E68+G68+F68</f>
        <v>0</v>
      </c>
      <c r="I68" s="15">
        <f>SODI!$A$2*(D68+E68)+SODI!$A$3*G68+SODI!$A$4*F68</f>
        <v>0</v>
      </c>
      <c r="J68" s="40"/>
      <c r="K68" s="17">
        <f aca="true" t="shared" si="7" ref="K68:K73">I68+J68</f>
        <v>0</v>
      </c>
      <c r="L68" s="41">
        <f>K68-K54</f>
        <v>-0.007199074074074074</v>
      </c>
      <c r="M68" s="29"/>
    </row>
    <row r="69" spans="2:14" ht="12.75" customHeight="1" hidden="1">
      <c r="B69" s="11"/>
      <c r="C69" s="28"/>
      <c r="D69" s="13"/>
      <c r="E69" s="13"/>
      <c r="F69" s="14"/>
      <c r="G69" s="13"/>
      <c r="H69" s="9">
        <f t="shared" si="6"/>
        <v>0</v>
      </c>
      <c r="I69" s="15">
        <f>SODI!$A$2*(D69+E69)+SODI!$A$3*G69+SODI!$A$4*F69</f>
        <v>0</v>
      </c>
      <c r="J69" s="16"/>
      <c r="K69" s="26">
        <f t="shared" si="7"/>
        <v>0</v>
      </c>
      <c r="L69" s="18">
        <f>K69-K54</f>
        <v>-0.007199074074074074</v>
      </c>
      <c r="M69" s="10"/>
      <c r="N69" s="27"/>
    </row>
    <row r="70" spans="2:13" ht="12.75" customHeight="1" hidden="1">
      <c r="B70" s="11"/>
      <c r="C70" s="28"/>
      <c r="D70" s="13"/>
      <c r="E70" s="13"/>
      <c r="F70" s="14"/>
      <c r="G70" s="13"/>
      <c r="H70" s="9">
        <f t="shared" si="6"/>
        <v>0</v>
      </c>
      <c r="I70" s="15">
        <f>SODI!$A$2*(D70+E70)+SODI!$A$3*G70+SODI!$A$4*F70</f>
        <v>0</v>
      </c>
      <c r="J70" s="16"/>
      <c r="K70" s="26">
        <f t="shared" si="7"/>
        <v>0</v>
      </c>
      <c r="L70" s="18">
        <f>K70-K54</f>
        <v>-0.007199074074074074</v>
      </c>
      <c r="M70" s="10"/>
    </row>
    <row r="71" spans="2:13" ht="13.5" customHeight="1" hidden="1">
      <c r="B71" s="20"/>
      <c r="C71" s="28"/>
      <c r="D71" s="13"/>
      <c r="E71" s="13"/>
      <c r="F71" s="14"/>
      <c r="G71" s="13"/>
      <c r="H71" s="9">
        <f t="shared" si="6"/>
        <v>0</v>
      </c>
      <c r="I71" s="15">
        <f>SODI!$A$2*(D71+E71)+SODI!$A$3*G71+SODI!$A$4*F71</f>
        <v>0</v>
      </c>
      <c r="J71" s="16"/>
      <c r="K71" s="26">
        <f t="shared" si="7"/>
        <v>0</v>
      </c>
      <c r="L71" s="18">
        <f>K71-K54</f>
        <v>-0.007199074074074074</v>
      </c>
      <c r="M71" s="29"/>
    </row>
    <row r="72" spans="2:13" ht="12.75" customHeight="1" hidden="1">
      <c r="B72" s="11"/>
      <c r="C72" s="19"/>
      <c r="D72" s="13"/>
      <c r="E72" s="13"/>
      <c r="F72" s="14"/>
      <c r="G72" s="13"/>
      <c r="H72" s="9">
        <f t="shared" si="6"/>
        <v>0</v>
      </c>
      <c r="I72" s="15">
        <f>SODI!$A$2*(D72+E72)+SODI!$A$3*G72+SODI!$A$4*F72</f>
        <v>0</v>
      </c>
      <c r="J72" s="16"/>
      <c r="K72" s="26">
        <f t="shared" si="7"/>
        <v>0</v>
      </c>
      <c r="L72" s="18">
        <f>K72-K54</f>
        <v>-0.007199074074074074</v>
      </c>
      <c r="M72" s="10"/>
    </row>
    <row r="73" spans="2:13" ht="12.75" customHeight="1" hidden="1">
      <c r="B73" s="11"/>
      <c r="C73" s="28"/>
      <c r="D73" s="13"/>
      <c r="E73" s="13"/>
      <c r="F73" s="14"/>
      <c r="G73" s="13"/>
      <c r="H73" s="9">
        <f t="shared" si="6"/>
        <v>0</v>
      </c>
      <c r="I73" s="15">
        <f>SODI!$A$2*(D73+E73)+SODI!$A$3*G73+SODI!$A$4*F73</f>
        <v>0</v>
      </c>
      <c r="J73" s="16"/>
      <c r="K73" s="26">
        <f t="shared" si="7"/>
        <v>0</v>
      </c>
      <c r="L73" s="18">
        <f>K73-K54</f>
        <v>-0.007199074074074074</v>
      </c>
      <c r="M73" s="10"/>
    </row>
    <row r="74" ht="12.75" hidden="1"/>
    <row r="75" ht="12.75">
      <c r="C75" s="53" t="s">
        <v>11</v>
      </c>
    </row>
    <row r="76" ht="12.75">
      <c r="C76" s="53" t="s">
        <v>12</v>
      </c>
    </row>
    <row r="77" ht="12.75">
      <c r="C77" s="53" t="s">
        <v>13</v>
      </c>
    </row>
    <row r="78" ht="12.75">
      <c r="C78" s="53" t="s">
        <v>40</v>
      </c>
    </row>
    <row r="79" ht="12.75">
      <c r="C79" s="53" t="s">
        <v>44</v>
      </c>
    </row>
    <row r="80" ht="12.75">
      <c r="C80" s="53" t="s">
        <v>45</v>
      </c>
    </row>
    <row r="81" ht="12.75">
      <c r="C81" s="53" t="s">
        <v>46</v>
      </c>
    </row>
    <row r="83" spans="4:12" ht="12.75">
      <c r="D83" s="56"/>
      <c r="E83" s="56"/>
      <c r="F83" s="56"/>
      <c r="G83" s="56"/>
      <c r="H83" s="56"/>
      <c r="I83" s="56"/>
      <c r="J83" s="56"/>
      <c r="K83" s="56"/>
      <c r="L83" s="56"/>
    </row>
  </sheetData>
  <sheetProtection/>
  <mergeCells count="39">
    <mergeCell ref="M28:M29"/>
    <mergeCell ref="J17:J18"/>
    <mergeCell ref="K17:K18"/>
    <mergeCell ref="B27:M27"/>
    <mergeCell ref="B51:M51"/>
    <mergeCell ref="L17:L18"/>
    <mergeCell ref="B17:B18"/>
    <mergeCell ref="C17:C18"/>
    <mergeCell ref="D28:H28"/>
    <mergeCell ref="I28:I29"/>
    <mergeCell ref="J28:J29"/>
    <mergeCell ref="K28:K29"/>
    <mergeCell ref="L28:L29"/>
    <mergeCell ref="B28:B29"/>
    <mergeCell ref="C28:C29"/>
    <mergeCell ref="B52:B53"/>
    <mergeCell ref="C52:C53"/>
    <mergeCell ref="B7:B8"/>
    <mergeCell ref="C7:C8"/>
    <mergeCell ref="B1:K1"/>
    <mergeCell ref="B2:M2"/>
    <mergeCell ref="B3:M3"/>
    <mergeCell ref="B6:M6"/>
    <mergeCell ref="M17:M18"/>
    <mergeCell ref="K7:K8"/>
    <mergeCell ref="M7:M8"/>
    <mergeCell ref="B16:M16"/>
    <mergeCell ref="D17:H17"/>
    <mergeCell ref="I17:I18"/>
    <mergeCell ref="D7:H7"/>
    <mergeCell ref="I7:I8"/>
    <mergeCell ref="J7:J8"/>
    <mergeCell ref="L7:L8"/>
    <mergeCell ref="D52:H52"/>
    <mergeCell ref="I52:I53"/>
    <mergeCell ref="J52:J53"/>
    <mergeCell ref="M52:M53"/>
    <mergeCell ref="K52:K53"/>
    <mergeCell ref="L52:L53"/>
  </mergeCells>
  <printOptions horizontalCentered="1"/>
  <pageMargins left="0.18" right="0.28" top="0.24" bottom="0.35" header="0.511811023622047" footer="0.3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28125" style="0" customWidth="1"/>
  </cols>
  <sheetData>
    <row r="1" ht="12.75">
      <c r="A1" t="s">
        <v>0</v>
      </c>
    </row>
    <row r="2" ht="12.75">
      <c r="A2" s="2">
        <v>0.00011574074074074073</v>
      </c>
    </row>
    <row r="3" spans="1:4" ht="12.75">
      <c r="A3" s="2">
        <v>0.00011574074074074073</v>
      </c>
      <c r="B3" s="1"/>
      <c r="D3" s="1"/>
    </row>
    <row r="4" ht="12.75">
      <c r="A4" s="2">
        <v>0.00011574074074074073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solojuytrefgghjjjj</dc:creator>
  <cp:keywords/>
  <dc:description/>
  <cp:lastModifiedBy>Maris</cp:lastModifiedBy>
  <cp:lastPrinted>2013-03-05T11:08:02Z</cp:lastPrinted>
  <dcterms:created xsi:type="dcterms:W3CDTF">2002-01-14T17:32:26Z</dcterms:created>
  <dcterms:modified xsi:type="dcterms:W3CDTF">2013-03-05T12:24:54Z</dcterms:modified>
  <cp:category/>
  <cp:version/>
  <cp:contentType/>
  <cp:contentStatus/>
</cp:coreProperties>
</file>