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C:\Users\Lietvediba\Desktop\DOME\2024 domes lēmumi\protokols Nr. 23 25.11.2024\"/>
    </mc:Choice>
  </mc:AlternateContent>
  <xr:revisionPtr revIDLastSave="0" documentId="13_ncr:1_{858128E5-53F3-477A-BB9F-578F8B6C95E2}" xr6:coauthVersionLast="47" xr6:coauthVersionMax="47" xr10:uidLastSave="{00000000-0000-0000-0000-000000000000}"/>
  <bookViews>
    <workbookView xWindow="-120" yWindow="-120" windowWidth="29040" windowHeight="15720" xr2:uid="{00000000-000D-0000-FFFF-FFFF00000000}"/>
  </bookViews>
  <sheets>
    <sheet name="Lapa1" sheetId="1" r:id="rId1"/>
  </sheets>
  <definedNames>
    <definedName name="_xlnm._FilterDatabase" localSheetId="0" hidden="1">Lapa1!$A$1:$L$128</definedName>
    <definedName name="_Hlk125018443" localSheetId="0">Lapa1!$B$108</definedName>
    <definedName name="_Hlk95398931" localSheetId="0">Lapa1!$B$104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 r="C113" i="1" l="1"/>
  <c r="D59" i="1"/>
  <c r="D80" i="1"/>
  <c r="D55" i="1" l="1"/>
  <c r="D60" i="1"/>
  <c r="F47" i="1" l="1"/>
  <c r="D105" i="1" l="1"/>
  <c r="F109" i="1"/>
  <c r="D109" i="1"/>
  <c r="F108" i="1" l="1"/>
  <c r="F107" i="1"/>
  <c r="F45" i="1" l="1"/>
  <c r="F106" i="1" l="1"/>
  <c r="F17" i="1"/>
  <c r="F36" i="1"/>
  <c r="F15" i="1"/>
  <c r="E83" i="1" l="1"/>
  <c r="D83" i="1"/>
  <c r="E84" i="1" l="1"/>
  <c r="D84" i="1"/>
  <c r="D102" i="1"/>
  <c r="E102" i="1"/>
  <c r="D94" i="1" l="1"/>
  <c r="F94" i="1" s="1"/>
  <c r="D29" i="1" l="1"/>
  <c r="F29" i="1" s="1"/>
  <c r="F16" i="1"/>
  <c r="E68" i="1" l="1"/>
  <c r="D87" i="1" l="1"/>
  <c r="E87" i="1"/>
  <c r="F87" i="1"/>
  <c r="G87" i="1"/>
  <c r="H87" i="1"/>
  <c r="C87" i="1"/>
  <c r="D114" i="1"/>
  <c r="E114" i="1"/>
  <c r="F114" i="1"/>
  <c r="G114" i="1"/>
  <c r="H114" i="1"/>
  <c r="D126" i="1"/>
  <c r="E126" i="1"/>
  <c r="F126" i="1"/>
  <c r="G126" i="1"/>
  <c r="H126" i="1"/>
  <c r="C126" i="1"/>
  <c r="D77" i="1"/>
  <c r="E77" i="1"/>
  <c r="F77" i="1"/>
  <c r="G77" i="1"/>
  <c r="H77" i="1"/>
  <c r="C77" i="1"/>
  <c r="D67" i="1"/>
  <c r="F67" i="1"/>
  <c r="G67" i="1"/>
  <c r="H67" i="1"/>
  <c r="C67" i="1"/>
  <c r="D38" i="1"/>
  <c r="E38" i="1"/>
  <c r="F38" i="1"/>
  <c r="G38" i="1"/>
  <c r="H38" i="1"/>
  <c r="C38" i="1"/>
  <c r="D22" i="1"/>
  <c r="E22" i="1"/>
  <c r="F22" i="1"/>
  <c r="G22" i="1"/>
  <c r="H22" i="1"/>
  <c r="C22" i="1"/>
  <c r="D4" i="1"/>
  <c r="E4" i="1"/>
  <c r="F4" i="1"/>
  <c r="G4" i="1"/>
  <c r="H4" i="1"/>
  <c r="E69" i="1"/>
  <c r="E67" i="1" s="1"/>
  <c r="E66" i="1" l="1"/>
  <c r="G86" i="1"/>
  <c r="C66" i="1"/>
  <c r="H86" i="1"/>
  <c r="D86" i="1"/>
  <c r="F86" i="1"/>
  <c r="E86" i="1"/>
  <c r="H3" i="1"/>
  <c r="D3" i="1"/>
  <c r="F3" i="1"/>
  <c r="E3" i="1"/>
  <c r="G3" i="1"/>
  <c r="F66" i="1"/>
  <c r="H66" i="1"/>
  <c r="D66" i="1"/>
  <c r="G66" i="1"/>
  <c r="C5" i="1"/>
  <c r="C4" i="1" s="1"/>
  <c r="C3" i="1" s="1"/>
  <c r="C125" i="1"/>
  <c r="C123" i="1"/>
  <c r="C114" i="1" l="1"/>
  <c r="C86" i="1" s="1"/>
</calcChain>
</file>

<file path=xl/sharedStrings.xml><?xml version="1.0" encoding="utf-8"?>
<sst xmlns="http://schemas.openxmlformats.org/spreadsheetml/2006/main" count="610" uniqueCount="448">
  <si>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</si>
  <si>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</si>
  <si>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</si>
  <si>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</si>
  <si>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</si>
  <si>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</si>
  <si>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</si>
  <si>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</si>
  <si>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</si>
  <si>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</si>
  <si>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</si>
  <si>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</si>
  <si>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</si>
  <si>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</si>
  <si>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</si>
  <si>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</si>
  <si>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</si>
  <si>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</si>
  <si>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</si>
  <si>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</si>
  <si>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</si>
  <si>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</si>
  <si>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</si>
  <si>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</si>
  <si>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</si>
  <si>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</si>
  <si>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</si>
  <si>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</si>
  <si>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</si>
  <si>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</si>
  <si>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</si>
  <si>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</si>
  <si>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</si>
  <si>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</si>
  <si>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</si>
  <si>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</si>
  <si>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</si>
  <si>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</si>
  <si>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</si>
  <si>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</si>
  <si>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</si>
  <si>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</si>
  <si>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</si>
  <si>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</si>
  <si>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</si>
  <si>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</si>
  <si>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</si>
  <si>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</si>
  <si>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</si>
  <si>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</si>
  <si>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</si>
  <si>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</si>
  <si>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</si>
  <si>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</si>
  <si>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</si>
  <si>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</si>
  <si>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</si>
  <si>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</si>
  <si>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</si>
  <si>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</si>
  <si>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</si>
  <si>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</si>
  <si>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</si>
  <si>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</si>
  <si>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</si>
  <si>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</si>
  <si>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</si>
  <si>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</si>
  <si>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</si>
  <si>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</si>
  <si>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</si>
  <si>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</si>
  <si>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</si>
  <si>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</si>
  <si>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</si>
  <si>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</si>
  <si>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</si>
  <si>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</si>
  <si>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</si>
  <si>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</si>
  <si>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</si>
  <si>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</si>
  <si>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</si>
  <si>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</si>
  <si>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</si>
  <si>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</si>
  <si>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</si>
  <si>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</si>
  <si>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</si>
  <si>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</si>
  <si>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</si>
  <si>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</si>
  <si>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</si>
  <si>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</si>
  <si>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</si>
  <si>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</si>
  <si>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</si>
  <si>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</si>
  <si>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</si>
  <si>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</si>
  <si>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</si>
  <si>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</si>
  <si>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</si>
  <si>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</si>
  <si>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</si>
  <si>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</si>
  <si>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</si>
  <si>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</si>
  <si>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</si>
  <si>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</si>
  <si>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</si>
  <si>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</si>
  <si>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</si>
  <si>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</si>
  <si>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</si>
  <si>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</si>
  <si>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</si>
  <si>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</si>
  <si>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</si>
  <si>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</si>
  <si>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</si>
  <si>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</si>
  <si>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</si>
  <si>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</si>
  <si>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</si>
  <si>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</si>
  <si>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</si>
  <si>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</si>
  <si>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</si>
  <si>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</si>
  <si>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</si>
  <si>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</si>
  <si>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</si>
  <si>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</si>
  <si>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</si>
  <si>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</si>
  <si>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</si>
  <si>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</si>
  <si>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</si>
  <si>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</si>
  <si>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</si>
  <si>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</si>
  <si>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</si>
  <si>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</si>
  <si>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</si>
  <si>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</si>
  <si>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</si>
  <si>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</si>
  <si>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</si>
  <si>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</si>
  <si>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</si>
  <si>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</si>
  <si>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</si>
  <si>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</si>
  <si>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</si>
  <si>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</si>
  <si>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</si>
  <si>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</si>
  <si>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</si>
  <si>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</si>
  <si>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</si>
  <si>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</si>
  <si>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</si>
  <si>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</si>
  <si>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</si>
  <si>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</si>
  <si>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</si>
  <si>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</si>
  <si>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</si>
  <si>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</si>
  <si>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</si>
  <si>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</si>
  <si>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</si>
  <si>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</si>
  <si>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</si>
  <si>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</si>
  <si>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</si>
  <si>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</si>
  <si>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</si>
  <si>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</si>
  <si>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</si>
  <si>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</si>
  <si>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</si>
  <si>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</si>
  <si>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</si>
  <si>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</si>
  <si>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</si>
  <si>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</si>
  <si>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</si>
  <si>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</si>
  <si>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</si>
  <si>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</si>
  <si>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</si>
  <si>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Ventilācijas sistēmas pārbūves un izbūves darbi Madonas novada pašvaldības ēkās</t>
  </si>
  <si>
    <t>RV 3.1.1.                   RV 3.1.2.</t>
  </si>
  <si>
    <t>Ielu un veloceliņu projektēšana Madonas pilsētā</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</si>
  <si>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</si>
  <si>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</si>
  <si>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</si>
  <si>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</si>
  <si>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</si>
  <si>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</si>
  <si>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</si>
  <si>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</si>
  <si>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</si>
  <si>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</si>
  <si>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</si>
  <si>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</si>
  <si>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</si>
  <si>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</si>
  <si>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</si>
  <si>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</si>
  <si>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</si>
  <si>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</si>
  <si>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</si>
  <si>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</si>
  <si>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</si>
  <si>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</si>
  <si>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</si>
  <si>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</si>
  <si>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</si>
  <si>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</si>
  <si>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</si>
  <si>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</si>
  <si>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</si>
  <si>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</si>
  <si>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</si>
  <si>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</si>
  <si>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Atjunota Mētrienas estrādes infrastruktūra</t>
  </si>
  <si>
    <t xml:space="preserve"> Kalna un Lauku ielā Dzelzavā,  Madonas novadā  ūdenssaimniecības un autoceļa  pārbūve</t>
  </si>
  <si>
    <t>Pašvaldības autoceļa Ozolu ielā Dzelzavā asfalta seguma atjaunošana</t>
  </si>
  <si>
    <t xml:space="preserve">Ēkas "Piesaules" Dzelzavā, Dzelzavā pārbūve par bibliotēku </t>
  </si>
  <si>
    <t>Veikta piebraucamā ceļa pārbūve Bērzu ielā 25, Aizpurvē, Dzelzavas pagastā</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</si>
  <si>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</si>
  <si>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</si>
  <si>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</si>
  <si>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</si>
  <si>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</si>
  <si>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</si>
  <si>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Mētrienas estrādes infrastruktūras  atjaunošana</t>
  </si>
  <si>
    <t>RV 1.3.8</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</si>
  <si>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</si>
  <si>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</si>
  <si>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</si>
  <si>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</si>
  <si>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</si>
  <si>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</si>
  <si>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</si>
  <si>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</si>
  <si>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</si>
  <si>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</si>
  <si>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</si>
  <si>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</si>
  <si>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</si>
  <si>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</si>
  <si>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</si>
  <si>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</si>
  <si>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</si>
  <si>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</si>
  <si>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</si>
  <si>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</si>
  <si>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</si>
  <si>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“Siltumnīcefekta gāzu emisiju samazināšana pašvaldību publisko teritoriju apgaismojuma infrastruktūrā Madonas novada pašvaldības pagastu ciema teritorijās”</t>
  </si>
  <si>
    <t>“Siltumnīcefekta gāzu emisiju samazināšana pašvaldību publisko teritoriju apgaismojuma infrastruktūrā Madonas novada pašvaldības pilsētu teritorijās”</t>
  </si>
  <si>
    <t>Projekta mērķis ir samazināt CO2 emisijas un elektroenerģijas patēriņu Madonas novada ielu apgaismojuma infrastruktūrā, īstenojot esošo energoneefektīvo gaismekļu aizstāšanu ar LED tipa gaismekļiem  113 ielās. Kopumā paredzēts nomainīt 1231 nātrija (Na) gaismekļus uz 1231 gaismu izstarojošu diožu (LED) tipa gaismekļiem.</t>
  </si>
  <si>
    <t>Projekta mērķis ir samazināt CO2 emisijas un elektroenerģijas patēriņu Madonas novada ielu apgaismojuma infrastruktūrā, īstenojot esošo energoneefektīvo gaismekļu aizstāšanu ar LED tipa gaismekļiem  85 ielās. 
Kopumā paredzēts nomainīt 1217 nātrija (Na) gaismekļus uz 1217 gaismu izstarojošu diožu (LED) tipa gaismekļiem.</t>
  </si>
  <si>
    <t>Energoefektivitātes paaugstināšanas pasākumu uzlabošana Andreja Eglīša Ļaudonas vidusskolā, projekts Nr.4.2.2.0/20/I/016</t>
  </si>
  <si>
    <t>Nobrauktuves izbūve uz īpašumu Rīgas ielā 2, Madonā, Madonas novadā</t>
  </si>
  <si>
    <t xml:space="preserve">Izbūvēta nobrauktuve un </t>
  </si>
  <si>
    <t>Bērnudārza piebraucamā ceļa pārbūve Bērzu ielā, Aizpurve, Dzelzavas pagasts, Madonas novads</t>
  </si>
  <si>
    <t>Sauleskalna tautas nama telpu vienkāršota atjaunošana un ventilācijas sistēmas izbūve</t>
  </si>
  <si>
    <t>Projekta ietvaros paredzēts veikt telpu vienkāršoto pārbūvi, tai skaitā sanitāro mezglu pārbūvi, lai nodrošinātu sagatavošanās procesu amatiermākslas kolektīviem, kā arī dažādu atribūtu un materiālu uzglabāšanai, izbūvēta ventilācijas sistēma.</t>
  </si>
  <si>
    <t>Izbūvēta kultūras nama ēkas (Tilta iela 14, Lubānā) piebūve 120 m2 platībā kultūras nama vajadzībām. Būvdarbu līguma ietvaros paredzēta vienstāvīga piebūve, bloķēta esošās ēkas rietumu pusē ar divslīpju jumtu. Ieeja piebūves telpās plānota no stāvlaukuma puses. No stāvlaukuma puses projektēta arī atsevišķa ieeja uz publisko tualeti. Piebūves ZR daļā plānotas trīs ģērbtuves, veļas telpa (tērpu mazgātava, gludinātava), ventkamera, siltummezgls un tualetes. Piebūves dienvidu daļā plānotas skatuves palīgtelpas un mazā zāle. Būvdarbu ietvaros paredzēts labiekārtot kultūras nama teritoriju paredzot  izbūvēt iebraucamo ceļu no O. Kalpaka ielas un izbūvējot stāvlaukumu automašīnu novietošanai pie kultūras nama ēkas.</t>
  </si>
  <si>
    <t>“Kultūras nama pārbūve Tilta ielā 14, Lubānā, Madonas novadā”</t>
  </si>
  <si>
    <t>Energoefektivitātes uzlabošanas pasākumi Lauteres kultūras namā, Lauterē, Aronas pagastā, Madonas novadā</t>
  </si>
  <si>
    <t>Investīciju projekta mērķis ir uzlabot Lauteres kultūras nama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Pirms projekta īstenošanas. Energoefektivitātes pasākumu uzlabošanas rezultātā tiks samazināti siltumenerģijas zudumi, tādā veidā samazinot kopējās siltumenerģijas izmaksas, kā arī CO2 emisiju daudzumu gaisā, tādā veidā paaugstinot ēkas vispārīgo stāvokli, veicinot tās ilgmūžību.
Projekta mērķa grupa ir Madonas novada un kaimiņu novada iedzīvotāji, kultūras darbinieki, pašdarbības kolektīvu dalībnieki.
Projekta rezultatīvo rādītāju sasnioegšana 2025.gada 4.ceturksnis</t>
  </si>
  <si>
    <t>26.</t>
  </si>
  <si>
    <t>Energoefektivitātes uzlabošanas pasākumi Lubānas sociālā aprūpes centrā O.Kapaka ielā 12, Lubānā, Madonas novadā</t>
  </si>
  <si>
    <t xml:space="preserve">Investīciju projekta mērķis ir uzlabot Lubānas sociālās aprūpes centra infrastruktūras energoefektivitāti, lai samazinātu ikgadējo primāro enerģijas patēriņu un sasniegtu enerģijas ietaupījumu, ieviešot efektīvākos siltumnīcefekta gāzu emisiju  samazinošos pasākumus pašvaldību ēku energoefektivitātes un siltumnoturības uzlabošanā. 
Primārās kopējās enerģijas gada patēriņa samazinājums 148941 kWh gadā, siltumnīcefektu gāzu samazinājums 4,96 t CO2 ekviv.gadā.
Projektā plānotās darbības: jumta nomaiņa, bērniņu siltināšana , ārsienu siltināšana ar akmensvati, cokola siltināšana. Rezutatīvo rādītāju sasniegšana 225.gada 4.ceturksnis </t>
  </si>
  <si>
    <t>28.</t>
  </si>
  <si>
    <t>29.</t>
  </si>
  <si>
    <t>30.</t>
  </si>
  <si>
    <t>31.</t>
  </si>
  <si>
    <t>32.</t>
  </si>
  <si>
    <t>33.</t>
  </si>
  <si>
    <t>34.</t>
  </si>
  <si>
    <t>35.</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</si>
  <si>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</si>
  <si>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</si>
  <si>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</si>
  <si>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</si>
  <si>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</si>
  <si>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</si>
  <si>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</si>
  <si>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</si>
  <si>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</si>
  <si>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</si>
  <si>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</si>
  <si>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</si>
  <si>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</si>
  <si>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</si>
  <si>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</si>
  <si>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</si>
  <si>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</si>
  <si>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</si>
  <si>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</si>
  <si>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</si>
  <si>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</si>
  <si>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</si>
  <si>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</si>
  <si>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</si>
  <si>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</si>
  <si>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</si>
  <si>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</si>
  <si>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</si>
  <si>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</si>
  <si>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</si>
  <si>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</si>
  <si>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</si>
  <si>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</si>
  <si>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</si>
  <si>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</si>
  <si>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</si>
  <si>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</si>
  <si>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</si>
  <si>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</si>
  <si>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</si>
  <si>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</si>
  <si>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</si>
  <si>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</si>
  <si>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</si>
  <si>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</si>
  <si>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</si>
  <si>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</si>
  <si>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</si>
  <si>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</si>
  <si>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</si>
  <si>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</si>
  <si>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</si>
  <si>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</si>
  <si>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</si>
  <si>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</si>
  <si>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</si>
  <si>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</si>
  <si>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</si>
  <si>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</si>
  <si>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</si>
  <si>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</si>
  <si>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</si>
  <si>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</si>
  <si>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</si>
  <si>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</si>
  <si>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</si>
  <si>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</si>
  <si>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</si>
  <si>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</si>
  <si>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</si>
  <si>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Jaunas ģimenes ārsta prakses vietas izveide Cesvainē, Augusta Saulieša 9, Cesvainē</t>
  </si>
  <si>
    <t>Izveidota jauna ģimenes ārsta prakses vieta Cesvainē Augusta Saulieša ielā 9. Cesvainē, ēkā veikta telpu vienkāršotā atjaunošana, palielinot veselības pakalpojumu sniedzēju skaitu, nodrošinot pakalpojumu pieejamību iedzīvotājiem.</t>
  </si>
  <si>
    <t>Pašvaldības autoceļa Ozolu ielā, Dzelzavā, Madonas novadā  asfalta seguma atjaunošana</t>
  </si>
  <si>
    <t>Veikta asfalta seguma atjaunošana Ozolu ielā , Dzelzavā, Dzelzavas pagastā, Madonas novadā.</t>
  </si>
  <si>
    <t>Centrālā administrācija, Dzelzavas pagasta pārvalde</t>
  </si>
  <si>
    <t>EV 3.1.1.</t>
  </si>
  <si>
    <t>107.</t>
  </si>
  <si>
    <t>“Melioratoru ielas pārbūve Kusā, Aronas pagastā, Madonas novadā”</t>
  </si>
  <si>
    <t xml:space="preserve">Projektētās ielas garums ir 0.490 km. 
Projektētajai ielai paredzēts izbūvēt 12 nobrauktuves, ielas labajā pusē paredzēts izbūvēt 2 m platu ietvi, veidojot 1, 5 m platu gājēju celiņu. Lai nodrošinātu virsūdens novadi no ielas , paredzēts noņemt apaugumu no nomalēm, izbūvēt betona apmales, betona teknes un betona režgteknes.  Lai aizvadītu ūdeni no betona režgteknēm  uz blakus esošo dīķi, paredzēts izbūvēt 6 drenāžas kolektorus, veikt lietus kanalizācijas kolektora pārbūvi. </t>
  </si>
  <si>
    <t>“Jauna ģimeniskai videi pietuvināta aprūpes pakalpojuma izveide pensijas vecuma personām Madonas novadā”</t>
  </si>
  <si>
    <t>Projekta mērķis ir nodrošināt pāreju no institucionālas ilgtermiņa aprūpes sniegšanas uz kopienā balstītas aprūpes modeli un attīstīt ģimeniskai videi pietuvināta sociālā pakalpojuma pieejamību pašvaldībās pensijas vecuma personām, saglabājot personas neatkarību un tās aprūpē iesaistīto ģimenes locekļu nodarbinātību. 
Projekta  mērķa grupa ir pensijas vecuma personas. 
          Projekta ietvaros plānots izbūvēt divas tipveida projekta divu dzīvokļu mājas Augusta Saulieša ielā 14, Cesvainē Madonas novadā, nodrošinot ne vairāk kā 16 vietas klientiem katrā mājā.</t>
  </si>
  <si>
    <t xml:space="preserve">2 546 408,00 </t>
  </si>
  <si>
    <t>27.</t>
  </si>
  <si>
    <t>18.</t>
  </si>
  <si>
    <t>19.</t>
  </si>
  <si>
    <t>20.</t>
  </si>
  <si>
    <t>21.</t>
  </si>
  <si>
    <t>22.</t>
  </si>
  <si>
    <t>23.</t>
  </si>
  <si>
    <t>24.</t>
  </si>
  <si>
    <t>25.</t>
  </si>
  <si>
    <t xml:space="preserve">“Vides pieejamības pasākumu īstenošana  Madonas novada sociālā dienesta ēkā  Blaumaņa iela 3, Madonā”  </t>
  </si>
  <si>
    <t>Projekta iesniegums “Vides pieejamības pasākumu īstenošana  Madonas novada sociālā dienesta ēkā  Blaumaņa iela 3, Madonā” sagatavots  par vides pieejamības pasākumu īstenošanu ēkā, kurā tiek sniegti pašvaldības sociālie pakalpojumi un kura atrodas šādā adresē – Blaumaņa iela 3, Madona, Madonas novads, LV-4801, ēkas kadastra apzīmējuma Nr. 70010011046001</t>
  </si>
  <si>
    <t>Būvdarbi - komunikāciju, gājēju celiņu, koka laipu, vides objekta "Lazdu laipa"paplašināšana, skatu platformu, ūdenstilpnes krastu un vides klases izbūve (1., 2. 3. kārta). Projekta mērķis ir publiskās ārtelpas attīstīšana Madonas pilsētas funkcionālajā teritorijā, uzlabojot dzīves kvalitāti un palielinot sabiedrikso drošību. Atjaunotā teritorija 27162m2</t>
  </si>
  <si>
    <t>108.</t>
  </si>
  <si>
    <t xml:space="preserve">„Ēkas vienkāršotā atjaunošana ar lietošanas veida maiņu Rīgas ielā 4, Cesvainē” </t>
  </si>
  <si>
    <t>Ēka tiks nodota Aizsardzības ministrijas valdījumā, tādēļ projekts tika izstrādāts sadarbojoties un būvdarbi tiks veikti atbilstoši Nacionālo bruņoto spēku uzdevumu izpildei nepieciešamās infrastruktūras attīstības plāniem Zemessardzes 26. kājnieku bataljona vajadzībām.</t>
  </si>
  <si>
    <t>RV 2.1.3.</t>
  </si>
  <si>
    <t>“A. Burova animācijas leļļu ekspozīcijas telpu remonts Vestienas tautas namā “Dainas”</t>
  </si>
  <si>
    <t>Projekta ietvaros  veicamie darbi ietver telpu vienkāršotu atjaunošanu- 2 ekspozīciju zāļu koka griestu rekonstrukciju un krāsošanu, grīdas ieklāšanu, kur tas nepieciešams, slīpēšanu un krāsošanu, atsevišķu esošo koka konstrukciju atjaunošanu, atsevišķu- demontāžu, sienu apšuvuma atjaunošanu un krāsošanu, eksponātu izgaismošanai papildus apgaismojuma ierīkošanu, bijušās krāsns vietas un ēdiena padošanas lodziņa aizmūrēšanu, kases lodziņa restaurāciju, vestibila grīdas joslas iezīmēšanu, krātuves telpas sienas virsmu izlīdzināšanu ar reģipsi, krāsošanu, grīdas virsmas sagatavošanu un lamināta ieklāšanu, iekaramo griestu sistēmas uzstādīšanu, durvju nomaiņu, elektroslēdžu un kontaktu nomaiņu.
Interaktīvās muzeja ekspozīcijas uzstādīšana.</t>
  </si>
  <si>
    <t>Centrālā administrācija, Vestienas pagasta pārvalde</t>
  </si>
  <si>
    <t>Velotrases izbūve Ērgļu ciemā</t>
  </si>
  <si>
    <t xml:space="preserve">Īstenojot projektu tiks attīstītas sporta veida iespējas, nodrošinot aktivitātes ar tādiem nemotorizētiem pārvietošanās līdzekļiem kā BMX, kalnu divriteņi, skeitbords, skrejriteņi, skrituļslidas, u.c. Projekta ietvaros plānots izbūvēt daudzfunkcionālu, modernu asfalta velotrasi – pump track. </t>
  </si>
  <si>
    <t>Sociālo mājokļu atjaunošana Madonas novadā</t>
  </si>
  <si>
    <t>36.</t>
  </si>
  <si>
    <t>109.</t>
  </si>
  <si>
    <t>"Sporta medicīnas un zinātniskās pētniecības centra „Smeceres sils” jaunbūve" projektēšana</t>
  </si>
  <si>
    <t>"Sporta medicīnas un zinātniskās pētniecības centra „Smeceres sils” izbūve unpievadceļa izbūve</t>
  </si>
  <si>
    <t>Pasākuma mērķis ir nodrošināt cilvēka cienīgiem dzīves apstākļiem atbilstoša mājokļa pieejamību sociāli un ekonomiski mazaizsargātām personām un samazināt rindas pašvaldībās šādu mājokļu izīrēšanai.
 Pasākuma mērķa grupa ir personas, kuras ir reģistrētas likuma "Par palīdzību dzīvokļa jautājumu risināšanā" 3. panta 1. un 2. punktā minētās palīdzības saņemšanai.
          Projekta ietvaros plānots veikt ieguldījumus 20 pašvaldības mājokļos Madonas novada teritorijā, nodrošinot  mājokļa pieejamību sociāli un ekonomiski mazaizsargātām personām.</t>
  </si>
  <si>
    <t>Madonas novada pašvaldības izglītības iestāžu infrastruktūras pilnveide un aprīkošana</t>
  </si>
  <si>
    <t>Projekta rezultātā Madonas novadā  tiks modernizētas 2 vispārējās izglītības iestādes - Madonas Valsts ģimnāzija un Madonas pilsētas vidusskola</t>
  </si>
  <si>
    <t>Projekta ietvaros paredzēta ieguldījumu veikšana Ērgļu pamatskolā un Lubānas pamatskolā.                     atbalstāmajās darbībās: 1)ergonomiskas mācību vides izveide  2) informācijas un komunikāciju tehnoloģiju risinājumu ieviešana un aprīkojuma iegāde , 3)telpu pārbūve Ērgļu pamatskolā un Lubānas pamatskolā</t>
  </si>
  <si>
    <t xml:space="preserve">“Barkavas pamatskolas sporta zāles ģērbtuvju vienkāršotā atjaunošana” </t>
  </si>
  <si>
    <t>Projekta ietvaros paredzēts veikt kosmētisko remontu Barkavas pamatskolas sporta bloka 3 ģērbtuvēs, nomainītas durvis uz ģērbtuvēm. Veikt kosmētisko remontu gaitenī, paredzēta aukstā un siltā ūdens apgādes sistēmas cauruļu nomaiņa, siltumapgādes cauruļu un radiatoru nomaiņa, kanalizācijas sistēmas sakārtošana. Atjaunotas dušas un sanitārie mezgli visās ģērbtuvēs. Atjaunota ventilācija ģērbtuvēs un sanitārajās telpās</t>
  </si>
  <si>
    <t>Industriālās zonas un uzņēmējdarbības infrastruktūras izveide Madonas pilsētā Madonas novadā</t>
  </si>
  <si>
    <t>Infrastruktūras un mācību vides pilnveidošana Dzelzavas Pakalnu pamatskolā, Madonas novadā</t>
  </si>
  <si>
    <t>Infrastruktūras un mācību vides pilnveide efektīvas, kvalitatīvas un mūsdienīgas izglītības īstenošanai speciālās Dzelzavas Pakalnu pamatskolā.</t>
  </si>
  <si>
    <t xml:space="preserve">“Pašvaldības autoceļa J.Ramaņa ielā līdz pieslēgumam valsts autoceļam P 37 pārbūve Biksērē, Sarkaņu pagastā, Madonas novadā” </t>
  </si>
  <si>
    <t>Projekta  ietvaros  paredzēts  atjaunot  J.Ramaņa  ielas  asfalta  segumu,  Biksērē  posmā  no dzīvojamās ēkas  J.Ramaņa  ielā  9  līdz  reģionālajam  autoceļam  P37</t>
  </si>
  <si>
    <t>17.</t>
  </si>
  <si>
    <t>16.</t>
  </si>
  <si>
    <t>1.</t>
  </si>
  <si>
    <t>2.</t>
  </si>
  <si>
    <t>3.</t>
  </si>
  <si>
    <t>4.</t>
  </si>
  <si>
    <t>5.</t>
  </si>
  <si>
    <t>6.</t>
  </si>
  <si>
    <t>7.</t>
  </si>
  <si>
    <t>8.</t>
  </si>
  <si>
    <t>9.</t>
  </si>
  <si>
    <t>10.</t>
  </si>
  <si>
    <t>11.</t>
  </si>
  <si>
    <t>12.</t>
  </si>
  <si>
    <t>13.</t>
  </si>
  <si>
    <t>14.</t>
  </si>
  <si>
    <t>15.</t>
  </si>
  <si>
    <t>110.</t>
  </si>
  <si>
    <t>111.</t>
  </si>
  <si>
    <t>112.</t>
  </si>
  <si>
    <t>"Ēku siltumapgādes vieda vadība"</t>
  </si>
  <si>
    <t>113.</t>
  </si>
  <si>
    <t xml:space="preserve">2 436 000.00 </t>
  </si>
  <si>
    <t>Reģionālas nozīmes projekts. Vadošais partneris: 
Gulbenes novada pašvaldība.  Sadarbības partneri: Cēsu novada pašvaldība, Ogres novada pašvaldība, Limbažu novada pašvaldība, Madonas novada pašvaldība, Smiltenes novada pašvaldība, Varakļānu novada pašvaldība, Valkas novada pašvaldība, Valmieras novada 
pašvaldība. Projekta idejas mērķis: samazināt nelietderīgu energoresursu patēriņu dažādu funkciju pašvaldību ēkās.
Izstrādāt viedu platformu ēku siltumapgādes vadībai un datu uzkrāšanai ēkās, kurās ir iespējama telpu temperatūru atšķirīga režīma iestatīšana, aprīkošana ar iekštelpu sensoriem, ar kuriem tiek automatizēti vadīta apkures sistēma, papildus izmantojot konkrētajā mirklī lētāk pieejamos energoresursus. Izstrādāt (iespējams, uzlabot jau esošo) vadības sistēmu, kura nolasa, analizē un reaģē uz ēkas faktiskajiem datiem, balstoties uz algoritmu, kas sasaista datus ar ēkas telpu lietošanas paradumiem papildus, automātiski aprēķinot un izvēloties faktiskajā situācijā zemāko energoresursu pēc cenas. Izstrādāt viedu siltummezgla vadības, ar papildus pievienojamiem moduļiem, lai, piemēram, siltummezgls spētu reaģēt, pārslēgties no granulu apkures katla uz elektrības apkures katlu, momentos, kad biržā esošā elektrības cena samazinās zem granulu apkures katla pašizmaksu sliekšņa. Plānotie rezultāti radīta vieda ēku vadības sistēma, kas uzkrāj datus, spēj tos analizēt un vadīt ēkā vienlaicīgi dažādas iekštelpu temperatūras pēc darbinieku un apmeklētāju telpu lietošanas paradumiem, kā arī energoresursu izmaksām. 
Ar šādu sistēmu aprīkotas ~ 50 ēkas Vidzemē. Kopā ietaupīti vismaz 10% vēsturiski patērētās enerģijas (Megavatstundas) aprīkotajās ēkās</t>
  </si>
  <si>
    <t>“Dzīvojamās ēkas pārbūve par pirmsskolas izglītības iestādes ēku Blaumaņa ielā 19, Madonā, Madonas novadā”</t>
  </si>
  <si>
    <t>Būvdarbu līguma ietvaros paredzēta telpu vienkāršota atjaunošana PII “Kastanītis” ēkā Blaumaņa ielā 19, Madonā, veicot telpu kosmētisko remontu, kāpņu telpas pārbūvi, lai nodrošinātu ēkai atbilstošu ugunsnoturības klasi, jumta seguma nomaiņu, bēniņu norobežojošā pārseguma papildus siltināšanu, fasādes apmetuma atjaunošanu un zibensaizsardzības izbūvi.</t>
  </si>
  <si>
    <t xml:space="preserve">“Autoceļa posma no Pārupes ielai līdz Latvijas valsts mežu Kalsnavas arborētumam pārbūve, Jaunkalsnavā” </t>
  </si>
  <si>
    <t>centrālā administrācija</t>
  </si>
  <si>
    <t xml:space="preserve">Paredzēts veikt autoceļa posma no Pārupes ielai līdz Latvijas valsts mežu Kalsnavas arboretumam pārbūvi 1116.0 m garumā, izbūvējot asfaltbetona segu.  Caurteku pārbūve. Projektā tiek paredzēta esošo grāvju tīrīšana, tiem nodrošinot minimālo kritumu ūdens tecēšanai atbilstoši meliorācijas noteikumiem, kā arī grāvju rakšana – jaunu caurteku izbūves vietās. </t>
  </si>
  <si>
    <t>Saules iela - Saules ielas posma no Rūpniecības ielas rotācijas apļa līdz valsts reģionālajam autoceļa P37 “Pļaviņas (Gostiņi)—Madona—Gulbene” sākumam Madonā, atjaunošana, kopējais garums ir 1.075 km. Projekta ietvaros paredzēts veikt asfalta seguma nomaiņu, veicot izlīdzinošo frēzēšanu vidēji 4-6 cm biezumā, karstā asfalta apakškārtas AC 16 base būvniecību vidēji 6 cm biezumā, karstā asfalta dilumkārtas AC 11 surf būvniecību 4 cm biezumā, nodrošinot 2-3% šķērskritumu un paredzot garenslīpumu, lai būtu nodrošināta ūdens novade no ceļa klātnes, un veikt atsevišķu sāngrāvju tīrīšanu, lai uzlabotu ūdens noteci.</t>
  </si>
  <si>
    <t xml:space="preserve">paredzēta Saules ielas posma no Rūpniecības ielas rotācijas apļa līdz valsts reģionālajam autoceļa P37 “Pļaviņas (Gostiņi)—Madona—Gulbene” </t>
  </si>
  <si>
    <t>Ērgļu skolas sporta laukuma pārbūve un teritorijas labiekārtošana</t>
  </si>
  <si>
    <t xml:space="preserve"> Sporta laukuma pārbūve, skrejceļu atjaunošana, mazēkas izbūve sporta inventāram un aprīkojumam.</t>
  </si>
  <si>
    <t>Ērgļu apvienības pārvalde, Centrālā administrācija</t>
  </si>
  <si>
    <t xml:space="preserve">Veikta  pašvaldības autoceļa Ozolu ielā Dzelzavā asfalta seguma atjaunošana. Projekta ietvaros paredzēts atjaunot Ozolu ielas asfalta segumu posmā no pieslēguma zonas valsts reģionālajam autoceļam P83 līdz Kļavu ielai Dzelzavā, Dzelzavas pagastā, Madonas novadā. Ielas atjaunotais garums 0,537 m, seguma platums pieņemts 5,50m, nomales platums 0,75m. Projekta ietvaros paredzēts izbūvēt arī visas esošās nobrauktuves uz blakus esošajiem īpašumiem esošos platumos. </t>
  </si>
  <si>
    <t>Projekts “Industriālās zonas un uzņēmējdarbības infrastruktūras izveide Madonas pilsētā Madonas novadā” tiks īstenots Saules ielā 71, Madonā. Tā mērķis ir attīstīt uzņēmējdarbības publisko infrastruktūru Madonas pilsētā, mazinot negatīvas sociālekonomiskās sekas reģionos, kurus pāreja uz klimatneitrālu ekonomiku ietekmējusi visvairāk. Projekta ietvaros plānots izbūvēt 3 angāra tipa ražošanas ēkas un labiekārtot tām pieguļošo teritoriju, nodrošinot drošu un ērtu transporta kustību un gājēju, mazāk aizsargāto satiksmes dalībnieku drošību. 
Projektā paredzēts veidot vispārēju un universālu uzņēmējdarbības infrastruktūru, kuru var izmantot dažādu nozaru komersanti, nepieciešamības gadījumā par privātajiem līdzekļiem to pielāgojot savām vajadzībām. Izbūvēto infrastruktūru izsoles kārtībā plānots nodot nomā komersantiem. Šī projekta ietvaros Madonas pilsētā tiks atjaunota uzņēmējdarbībai piemērota teritorija 1.05 ha platība.</t>
  </si>
  <si>
    <t>114.</t>
  </si>
  <si>
    <t>Meliorācijas sistēmas pārbūve Lubānas pilsētā, Madonas novadā</t>
  </si>
  <si>
    <t>Dabas aizsardzības plāna izstrāde Aizsargājamo ainavu apvidum "Vestiena"</t>
  </si>
  <si>
    <t>Projekta mērķis ir atbalstīt infrastruktūras izveides un atjaunošanas darbības Madonas novada Lubānas pilsētā, kas vērstas uz Madonas novada pašvaldības pielāgošanās klimata pārmaiņām un klimata pārmaiņu izraisītu katastrofu risku mazināšanu. Nepieciešams veikt meliorācijas sistēmas atjaunošanu 700 m garumā.</t>
  </si>
  <si>
    <t>Pārbūvēt ēku "Piesaules"Dzelzavā pielāgojot bibliotēkas funkciju veikšanai.</t>
  </si>
  <si>
    <t xml:space="preserve"> Projekts “Publisko ceļu pārbūve uz ražošanas uzņēmumiem Madonas novadā” tiks īstenots Cesvaines apvedceļa Nr.1 posmā no valsts reģionālā autoceļa P37 “Pļaviņas (Gostiņi)—Madona—Gulbene” līdz Brīvības ielai, Cesvainē un Saules ielas posmā no Rūpniecības ielas rotācijas apļa līdz valsts reģionālajam autoceļa P37 “Pļaviņas (Gostiņi)—Madona—Gulbene” sākumam Madonā. Tā mērķis ir attīstīt uzņēmējdarbības publisko infrastruktūru un palielināt privāto investīciju apjomu pilsētu funkcionālajās teritorijās Madonas novadā, veicot ieguldījumus uzņēmējdarbības attīstībai atbilstoši pašvaldību attīstības programmām.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</si>
</sst>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rgb="FFFF0000"/>
      <name val="Tahoma"/>
      <family val="2"/>
      <charset val="186"/>
    </font>
    <font>
      <sz val="9"/>
      <color theme="1"/>
      <name val="Tahoma"/>
      <family val="2"/>
    </font>
    <font>
      <sz val="9"/>
      <name val="Tahoma"/>
      <family val="2"/>
      <charset val="186"/>
    </font>
    <font>
      <sz val="9"/>
      <color rgb="FFFF0000"/>
      <name val="Times New Roman"/>
      <family val="1"/>
      <charset val="186"/>
    </font>
    <font>
      <sz val="10"/>
      <name val="Arial"/>
      <family val="2"/>
      <charset val="186"/>
    </font>
    <font>
      <sz val="11"/>
      <color rgb="FFC00000"/>
      <name val="Calibri"/>
      <family val="2"/>
      <charset val="186"/>
      <scheme val="minor"/>
    </font>
    <font>
      <sz val="9"/>
      <name val="Times New Roman"/>
      <family val="1"/>
      <charset val="186"/>
    </font>
    <font>
      <sz val="12"/>
      <color theme="1"/>
      <name val="Times New Roman"/>
      <family val="1"/>
      <charset val="186"/>
    </font>
    <font>
      <sz val="9"/>
      <color theme="1"/>
      <name val="Arial"/>
      <family val="2"/>
      <charset val="186"/>
    </font>
    <font>
      <sz val="11"/>
      <color rgb="FFFF0000"/>
      <name val="Calibri"/>
      <family val="2"/>
      <charset val="186"/>
      <scheme val="minor"/>
    </font>
    <font>
      <sz val="11"/>
      <color rgb="FFFF0000"/>
      <name val="Times New Roman"/>
      <family val="1"/>
      <charset val="186"/>
    </font>
    <font>
      <sz val="10"/>
      <color theme="1"/>
      <name val="Arial Narrow"/>
      <family val="2"/>
      <charset val="186"/>
    </font>
  </fonts>
  <fills count="9">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theme="8" tint="0.79998168889431442"/>
        <bgColor indexed="64"/>
      </patternFill>
    </fill>
  </fills>
  <borders count="57">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top/>
      <bottom/>
      <diagonal/>
    </border>
    <border>
      <left style="thin">
        <color theme="0"/>
      </left>
      <right style="thin">
        <color theme="0"/>
      </right>
      <top/>
      <bottom/>
      <diagonal/>
    </border>
    <border>
      <left style="medium">
        <color rgb="FFFFFFFF"/>
      </left>
      <right style="medium">
        <color rgb="FFFFFFFF"/>
      </right>
      <top style="medium">
        <color rgb="FFFFFFFF"/>
      </top>
      <bottom style="thin">
        <color theme="0"/>
      </bottom>
      <diagonal/>
    </border>
    <border>
      <left/>
      <right style="thin">
        <color theme="0"/>
      </right>
      <top style="thin">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thin">
        <color theme="0"/>
      </left>
      <right style="medium">
        <color rgb="FFFFFFFF"/>
      </right>
      <top style="medium">
        <color theme="0"/>
      </top>
      <bottom style="thin">
        <color theme="0"/>
      </bottom>
      <diagonal/>
    </border>
    <border>
      <left style="medium">
        <color rgb="FFFFFFFF"/>
      </left>
      <right style="medium">
        <color rgb="FFFFFFFF"/>
      </right>
      <top style="medium">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s>
  <cellStyleXfs count="1">
    <xf numFmtId="0" fontId="0" fillId="0" borderId="0"/>
  </cellStyleXfs>
  <cellXfs count="258">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4" fillId="5" borderId="0" xfId="0" applyFont="1" applyFill="1" applyAlignment="1">
      <alignment horizontal="center" vertical="center" wrapText="1"/>
    </xf>
    <xf numFmtId="0" fontId="9" fillId="6" borderId="6" xfId="0" applyFont="1" applyFill="1" applyBorder="1" applyAlignment="1">
      <alignment horizontal="center" vertical="center" wrapText="1"/>
    </xf>
    <xf numFmtId="4" fontId="9" fillId="6" borderId="6" xfId="0" applyNumberFormat="1"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11"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2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0" borderId="0" xfId="0" applyFont="1" applyAlignment="1">
      <alignment horizontal="center" vertical="center" wrapText="1"/>
    </xf>
    <xf numFmtId="0" fontId="8" fillId="0" borderId="0" xfId="0" applyFont="1"/>
    <xf numFmtId="0" fontId="0" fillId="7" borderId="0" xfId="0" applyFill="1"/>
    <xf numFmtId="0" fontId="4" fillId="6" borderId="31" xfId="0" applyFont="1" applyFill="1" applyBorder="1" applyAlignment="1">
      <alignment vertical="center" wrapText="1"/>
    </xf>
    <xf numFmtId="4" fontId="4" fillId="6" borderId="31" xfId="0" applyNumberFormat="1"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10" fillId="5" borderId="3" xfId="0" applyFont="1" applyFill="1" applyBorder="1" applyAlignment="1">
      <alignment vertical="center" wrapText="1"/>
    </xf>
    <xf numFmtId="0" fontId="10"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4" fontId="4" fillId="5" borderId="0" xfId="0" applyNumberFormat="1" applyFont="1" applyFill="1" applyAlignment="1">
      <alignment horizontal="center" vertical="center" wrapText="1"/>
    </xf>
    <xf numFmtId="0" fontId="9" fillId="6" borderId="3" xfId="0" applyFont="1" applyFill="1" applyBorder="1" applyAlignment="1">
      <alignment horizontal="center" vertical="center" wrapText="1"/>
    </xf>
    <xf numFmtId="4" fontId="4" fillId="6" borderId="48" xfId="0" applyNumberFormat="1" applyFont="1" applyFill="1" applyBorder="1" applyAlignment="1">
      <alignment horizontal="center" vertical="center" wrapText="1"/>
    </xf>
    <xf numFmtId="0" fontId="4" fillId="5" borderId="14" xfId="0" applyFont="1" applyFill="1" applyBorder="1" applyAlignment="1">
      <alignment vertical="center" wrapText="1"/>
    </xf>
    <xf numFmtId="0" fontId="4" fillId="5" borderId="48" xfId="0" applyFont="1" applyFill="1" applyBorder="1" applyAlignment="1">
      <alignment vertical="center" wrapText="1"/>
    </xf>
    <xf numFmtId="4" fontId="4" fillId="5" borderId="50" xfId="0" applyNumberFormat="1"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0"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5" fillId="5" borderId="46" xfId="0" applyFont="1" applyFill="1" applyBorder="1" applyAlignment="1">
      <alignment vertical="center" wrapText="1"/>
    </xf>
    <xf numFmtId="4" fontId="5" fillId="5" borderId="44" xfId="0" applyNumberFormat="1" applyFont="1" applyFill="1" applyBorder="1" applyAlignment="1">
      <alignment horizontal="center" vertical="center" wrapText="1"/>
    </xf>
    <xf numFmtId="4" fontId="5" fillId="5" borderId="45" xfId="0" applyNumberFormat="1" applyFont="1" applyFill="1" applyBorder="1" applyAlignment="1">
      <alignment horizontal="center" vertical="center" wrapText="1"/>
    </xf>
    <xf numFmtId="4" fontId="5" fillId="5" borderId="40" xfId="0" applyNumberFormat="1" applyFont="1" applyFill="1" applyBorder="1" applyAlignment="1">
      <alignment horizontal="center" vertical="center" wrapText="1"/>
    </xf>
    <xf numFmtId="4" fontId="5" fillId="5" borderId="37" xfId="0" applyNumberFormat="1" applyFont="1" applyFill="1" applyBorder="1" applyAlignment="1">
      <alignment horizontal="center" vertical="center" wrapText="1"/>
    </xf>
    <xf numFmtId="0" fontId="5" fillId="5" borderId="42" xfId="0" applyFont="1" applyFill="1" applyBorder="1" applyAlignment="1">
      <alignment horizontal="center" vertical="center" wrapText="1"/>
    </xf>
    <xf numFmtId="4" fontId="5" fillId="5" borderId="0" xfId="0" applyNumberFormat="1" applyFont="1" applyFill="1" applyAlignment="1">
      <alignment horizontal="center" vertical="center" wrapText="1"/>
    </xf>
    <xf numFmtId="0" fontId="5" fillId="5" borderId="41"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5" borderId="37" xfId="0" applyFont="1" applyFill="1" applyBorder="1" applyAlignment="1">
      <alignment horizontal="justify" vertical="center"/>
    </xf>
    <xf numFmtId="0" fontId="5" fillId="6" borderId="0" xfId="0" applyFont="1" applyFill="1" applyAlignment="1">
      <alignment horizontal="center" vertical="center" wrapText="1"/>
    </xf>
    <xf numFmtId="0" fontId="11" fillId="5" borderId="37" xfId="0" applyFont="1" applyFill="1" applyBorder="1" applyAlignment="1">
      <alignment vertical="center" wrapText="1"/>
    </xf>
    <xf numFmtId="4" fontId="11" fillId="5" borderId="37" xfId="0" applyNumberFormat="1" applyFont="1" applyFill="1" applyBorder="1" applyAlignment="1">
      <alignment horizontal="center" vertical="center" wrapText="1"/>
    </xf>
    <xf numFmtId="4" fontId="11" fillId="5" borderId="40" xfId="0" applyNumberFormat="1" applyFont="1" applyFill="1" applyBorder="1" applyAlignment="1">
      <alignment horizontal="center" vertical="center" wrapText="1"/>
    </xf>
    <xf numFmtId="0" fontId="11" fillId="5" borderId="42" xfId="0" applyFont="1" applyFill="1" applyBorder="1" applyAlignment="1">
      <alignment horizontal="center" vertical="center" wrapText="1"/>
    </xf>
    <xf numFmtId="4" fontId="11" fillId="5" borderId="42" xfId="0" applyNumberFormat="1" applyFont="1" applyFill="1" applyBorder="1" applyAlignment="1">
      <alignment horizontal="center" vertical="center" wrapText="1"/>
    </xf>
    <xf numFmtId="0" fontId="11" fillId="5" borderId="41" xfId="0" applyFont="1" applyFill="1" applyBorder="1" applyAlignment="1">
      <alignment horizontal="center" vertical="center" wrapText="1"/>
    </xf>
    <xf numFmtId="0" fontId="11" fillId="6" borderId="41" xfId="0" applyFont="1" applyFill="1" applyBorder="1" applyAlignment="1">
      <alignment horizontal="center" vertical="center" wrapText="1"/>
    </xf>
    <xf numFmtId="4" fontId="4" fillId="5" borderId="48" xfId="0" applyNumberFormat="1" applyFont="1" applyFill="1" applyBorder="1" applyAlignment="1">
      <alignment horizontal="center" vertical="center" wrapText="1"/>
    </xf>
    <xf numFmtId="4" fontId="4" fillId="5" borderId="48" xfId="0" applyNumberFormat="1" applyFont="1" applyFill="1" applyBorder="1" applyAlignment="1">
      <alignment vertical="center" wrapText="1"/>
    </xf>
    <xf numFmtId="4" fontId="4" fillId="5" borderId="1" xfId="0" applyNumberFormat="1" applyFont="1" applyFill="1" applyBorder="1" applyAlignment="1">
      <alignment horizontal="center" vertical="center" wrapText="1"/>
    </xf>
    <xf numFmtId="4" fontId="4" fillId="8" borderId="37" xfId="0" applyNumberFormat="1" applyFont="1" applyFill="1" applyBorder="1" applyAlignment="1">
      <alignment vertical="center" wrapText="1"/>
    </xf>
    <xf numFmtId="4" fontId="4" fillId="8" borderId="49" xfId="0" applyNumberFormat="1" applyFont="1" applyFill="1" applyBorder="1" applyAlignment="1">
      <alignment horizontal="center" vertical="center" wrapText="1"/>
    </xf>
    <xf numFmtId="4" fontId="4" fillId="8" borderId="37" xfId="0" applyNumberFormat="1" applyFont="1" applyFill="1" applyBorder="1" applyAlignment="1">
      <alignment horizontal="center" vertical="center" wrapText="1"/>
    </xf>
    <xf numFmtId="0" fontId="4" fillId="8" borderId="43" xfId="0" applyFont="1" applyFill="1" applyBorder="1" applyAlignment="1">
      <alignment horizontal="center" vertical="center" wrapText="1"/>
    </xf>
    <xf numFmtId="4" fontId="4" fillId="8" borderId="55" xfId="0" applyNumberFormat="1" applyFont="1" applyFill="1" applyBorder="1" applyAlignment="1">
      <alignment horizontal="center" vertical="center" wrapText="1"/>
    </xf>
    <xf numFmtId="4" fontId="4" fillId="8" borderId="54" xfId="0" applyNumberFormat="1" applyFont="1" applyFill="1" applyBorder="1" applyAlignment="1">
      <alignment horizontal="center" vertical="center" wrapText="1"/>
    </xf>
    <xf numFmtId="0" fontId="4" fillId="8" borderId="1" xfId="0" applyFont="1" applyFill="1" applyBorder="1" applyAlignment="1">
      <alignment vertical="center" wrapText="1"/>
    </xf>
    <xf numFmtId="4" fontId="4" fillId="8" borderId="6" xfId="0" applyNumberFormat="1"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3" xfId="0" applyFont="1" applyFill="1" applyBorder="1" applyAlignment="1">
      <alignment horizontal="center" vertical="center" wrapText="1"/>
    </xf>
    <xf numFmtId="2" fontId="3" fillId="8" borderId="3"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11" fillId="5" borderId="6" xfId="0" applyFont="1" applyFill="1" applyBorder="1" applyAlignment="1">
      <alignment vertical="center" wrapText="1"/>
    </xf>
    <xf numFmtId="4" fontId="11" fillId="5" borderId="6"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6" xfId="0" applyFont="1" applyFill="1" applyBorder="1" applyAlignment="1">
      <alignment horizontal="left" vertical="center" wrapText="1"/>
    </xf>
    <xf numFmtId="0" fontId="11" fillId="5" borderId="23" xfId="0" applyFont="1" applyFill="1" applyBorder="1" applyAlignment="1">
      <alignment horizontal="center" vertical="center" wrapText="1"/>
    </xf>
    <xf numFmtId="0" fontId="5" fillId="5" borderId="3" xfId="0" applyFont="1" applyFill="1" applyBorder="1" applyAlignment="1">
      <alignment vertical="center" wrapText="1"/>
    </xf>
    <xf numFmtId="0" fontId="5" fillId="5" borderId="3" xfId="0" applyFont="1" applyFill="1" applyBorder="1" applyAlignment="1">
      <alignment horizontal="center" vertical="center" wrapText="1"/>
    </xf>
    <xf numFmtId="0" fontId="4" fillId="5" borderId="0" xfId="0" applyFont="1" applyFill="1" applyAlignment="1">
      <alignment vertical="center" wrapText="1"/>
    </xf>
    <xf numFmtId="0" fontId="9" fillId="6" borderId="5" xfId="0" applyFont="1" applyFill="1" applyBorder="1" applyAlignment="1">
      <alignment vertical="center" wrapText="1"/>
    </xf>
    <xf numFmtId="4" fontId="11" fillId="6" borderId="6" xfId="0" applyNumberFormat="1" applyFont="1" applyFill="1" applyBorder="1" applyAlignment="1">
      <alignment vertical="center" wrapText="1"/>
    </xf>
    <xf numFmtId="4" fontId="11" fillId="6"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4" fontId="11" fillId="5" borderId="41"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5" borderId="42" xfId="0" applyFont="1" applyFill="1" applyBorder="1" applyAlignment="1">
      <alignment horizontal="justify" vertical="center"/>
    </xf>
    <xf numFmtId="4" fontId="11" fillId="5" borderId="44" xfId="0" applyNumberFormat="1" applyFont="1" applyFill="1" applyBorder="1" applyAlignment="1">
      <alignment horizontal="center" vertical="center" wrapText="1"/>
    </xf>
    <xf numFmtId="4" fontId="11" fillId="5" borderId="45" xfId="0" applyNumberFormat="1" applyFont="1" applyFill="1" applyBorder="1" applyAlignment="1">
      <alignment horizontal="center" vertical="center" wrapText="1"/>
    </xf>
    <xf numFmtId="4" fontId="11" fillId="5" borderId="39" xfId="0" applyNumberFormat="1" applyFont="1" applyFill="1" applyBorder="1" applyAlignment="1">
      <alignment horizontal="center" vertical="center" wrapText="1"/>
    </xf>
    <xf numFmtId="4" fontId="11" fillId="5" borderId="0" xfId="0" applyNumberFormat="1" applyFont="1" applyFill="1" applyAlignment="1">
      <alignment horizontal="center" vertical="center" wrapText="1"/>
    </xf>
    <xf numFmtId="0" fontId="11" fillId="6" borderId="0" xfId="0" applyFont="1" applyFill="1" applyAlignment="1">
      <alignment horizontal="center" vertical="center" wrapText="1"/>
    </xf>
    <xf numFmtId="0" fontId="13" fillId="0" borderId="0" xfId="0" applyFont="1" applyAlignment="1">
      <alignment wrapText="1"/>
    </xf>
    <xf numFmtId="0" fontId="11" fillId="5" borderId="3" xfId="0" applyFont="1" applyFill="1" applyBorder="1" applyAlignment="1">
      <alignment horizontal="center" vertical="center" wrapText="1"/>
    </xf>
    <xf numFmtId="0" fontId="11" fillId="6" borderId="6" xfId="0" applyFont="1" applyFill="1" applyBorder="1" applyAlignment="1">
      <alignment vertical="center" wrapText="1"/>
    </xf>
    <xf numFmtId="0" fontId="11" fillId="6" borderId="23" xfId="0" applyFont="1" applyFill="1" applyBorder="1" applyAlignment="1">
      <alignment horizontal="center" vertical="center" wrapText="1"/>
    </xf>
    <xf numFmtId="0" fontId="11" fillId="6" borderId="6" xfId="0" applyFont="1" applyFill="1" applyBorder="1" applyAlignment="1">
      <alignment horizontal="left" vertical="center" wrapText="1"/>
    </xf>
    <xf numFmtId="4" fontId="11" fillId="6" borderId="3"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7" xfId="0" applyFont="1" applyFill="1" applyBorder="1" applyAlignment="1">
      <alignment horizontal="center" vertical="center" wrapText="1"/>
    </xf>
    <xf numFmtId="2" fontId="11" fillId="5" borderId="3" xfId="0" applyNumberFormat="1" applyFont="1" applyFill="1" applyBorder="1" applyAlignment="1">
      <alignment vertical="center" wrapText="1"/>
    </xf>
    <xf numFmtId="2" fontId="11" fillId="5" borderId="3" xfId="0" applyNumberFormat="1" applyFont="1" applyFill="1" applyBorder="1" applyAlignment="1">
      <alignment horizontal="center" vertical="center" wrapText="1"/>
    </xf>
    <xf numFmtId="0" fontId="11" fillId="5" borderId="35" xfId="0" applyFont="1" applyFill="1" applyBorder="1" applyAlignment="1">
      <alignment horizontal="center" vertical="center" wrapText="1"/>
    </xf>
    <xf numFmtId="0" fontId="11" fillId="5" borderId="36" xfId="0" applyFont="1" applyFill="1" applyBorder="1" applyAlignment="1">
      <alignment vertical="center" wrapText="1"/>
    </xf>
    <xf numFmtId="4" fontId="11" fillId="5" borderId="3" xfId="0" applyNumberFormat="1" applyFont="1" applyFill="1" applyBorder="1" applyAlignment="1">
      <alignment horizontal="center" vertical="center" wrapText="1"/>
    </xf>
    <xf numFmtId="4" fontId="4" fillId="6" borderId="42" xfId="0" applyNumberFormat="1" applyFont="1" applyFill="1" applyBorder="1" applyAlignment="1">
      <alignment vertical="center" wrapText="1"/>
    </xf>
    <xf numFmtId="0" fontId="0" fillId="6" borderId="37" xfId="0" applyFill="1" applyBorder="1" applyAlignment="1">
      <alignment horizontal="center" vertical="center"/>
    </xf>
    <xf numFmtId="0" fontId="0" fillId="6" borderId="39" xfId="0" applyFill="1" applyBorder="1" applyAlignment="1">
      <alignment horizontal="center" vertical="center"/>
    </xf>
    <xf numFmtId="0" fontId="0" fillId="6" borderId="37" xfId="0" applyFill="1" applyBorder="1" applyAlignment="1">
      <alignment horizontal="center" vertical="center" wrapText="1"/>
    </xf>
    <xf numFmtId="0" fontId="4" fillId="6" borderId="37"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14" fillId="6" borderId="37" xfId="0" applyFont="1" applyFill="1" applyBorder="1" applyAlignment="1">
      <alignment horizontal="center" vertical="center"/>
    </xf>
    <xf numFmtId="4" fontId="5" fillId="8" borderId="37" xfId="0" applyNumberFormat="1" applyFont="1" applyFill="1" applyBorder="1" applyAlignment="1">
      <alignment vertical="center" wrapText="1"/>
    </xf>
    <xf numFmtId="4" fontId="5" fillId="8" borderId="45" xfId="0" applyNumberFormat="1" applyFont="1" applyFill="1" applyBorder="1" applyAlignment="1">
      <alignment horizontal="center" vertical="center" wrapText="1"/>
    </xf>
    <xf numFmtId="4" fontId="5" fillId="8" borderId="56" xfId="0" applyNumberFormat="1" applyFont="1" applyFill="1" applyBorder="1" applyAlignment="1">
      <alignment horizontal="center" vertical="center" wrapText="1"/>
    </xf>
    <xf numFmtId="4" fontId="5" fillId="8" borderId="40" xfId="0" applyNumberFormat="1" applyFont="1" applyFill="1" applyBorder="1" applyAlignment="1">
      <alignment horizontal="center" vertical="center" wrapText="1"/>
    </xf>
    <xf numFmtId="0" fontId="5" fillId="8" borderId="37" xfId="0" applyFont="1" applyFill="1" applyBorder="1" applyAlignment="1">
      <alignment horizontal="center" vertical="center" wrapText="1"/>
    </xf>
    <xf numFmtId="4" fontId="5" fillId="8" borderId="49" xfId="0" applyNumberFormat="1" applyFont="1" applyFill="1" applyBorder="1" applyAlignment="1">
      <alignment horizontal="center" vertical="center" wrapText="1"/>
    </xf>
    <xf numFmtId="4" fontId="5" fillId="8" borderId="37" xfId="0" applyNumberFormat="1" applyFont="1" applyFill="1" applyBorder="1" applyAlignment="1">
      <alignment horizontal="center" vertical="center" wrapText="1"/>
    </xf>
    <xf numFmtId="0" fontId="12" fillId="6" borderId="6" xfId="0" applyFont="1" applyFill="1" applyBorder="1" applyAlignment="1">
      <alignment horizontal="center" vertical="center" wrapText="1"/>
    </xf>
    <xf numFmtId="0" fontId="11" fillId="5" borderId="5" xfId="0" applyFont="1" applyFill="1" applyBorder="1" applyAlignment="1">
      <alignment vertical="center" wrapText="1"/>
    </xf>
    <xf numFmtId="0" fontId="11" fillId="6" borderId="5" xfId="0" applyFont="1" applyFill="1" applyBorder="1" applyAlignment="1">
      <alignment vertical="center" wrapText="1"/>
    </xf>
    <xf numFmtId="0" fontId="15" fillId="6" borderId="3"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3" fillId="5" borderId="6" xfId="0" applyNumberFormat="1" applyFont="1" applyFill="1" applyBorder="1" applyAlignment="1">
      <alignment horizontal="center" vertical="center" wrapText="1"/>
    </xf>
    <xf numFmtId="0" fontId="4" fillId="5" borderId="22" xfId="0" applyFont="1" applyFill="1" applyBorder="1" applyAlignment="1">
      <alignment horizontal="left" vertical="center" wrapText="1"/>
    </xf>
    <xf numFmtId="0" fontId="5" fillId="6" borderId="3" xfId="0" applyFont="1" applyFill="1" applyBorder="1" applyAlignment="1">
      <alignment vertical="center" wrapText="1"/>
    </xf>
    <xf numFmtId="0" fontId="5" fillId="6" borderId="3"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40" xfId="0" applyFont="1" applyFill="1" applyBorder="1" applyAlignment="1">
      <alignment vertical="center" wrapText="1"/>
    </xf>
    <xf numFmtId="0" fontId="5" fillId="5" borderId="4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0" xfId="0" applyFont="1" applyFill="1" applyAlignment="1">
      <alignment horizontal="center" vertical="center" wrapText="1"/>
    </xf>
    <xf numFmtId="0" fontId="5" fillId="6" borderId="5" xfId="0" applyFont="1" applyFill="1" applyBorder="1" applyAlignment="1">
      <alignment horizontal="center" vertical="center" wrapText="1"/>
    </xf>
    <xf numFmtId="0" fontId="16" fillId="0" borderId="0" xfId="0" applyFont="1" applyAlignment="1">
      <alignment wrapText="1"/>
    </xf>
    <xf numFmtId="4" fontId="5" fillId="5" borderId="39" xfId="0" applyNumberFormat="1" applyFont="1" applyFill="1" applyBorder="1" applyAlignment="1">
      <alignment horizontal="center" vertical="center" wrapText="1"/>
    </xf>
    <xf numFmtId="0" fontId="5" fillId="5" borderId="19" xfId="0" applyFont="1" applyFill="1" applyBorder="1" applyAlignment="1">
      <alignment horizontal="center" vertical="center" wrapText="1"/>
    </xf>
    <xf numFmtId="4" fontId="5" fillId="6" borderId="6" xfId="0" applyNumberFormat="1" applyFont="1" applyFill="1" applyBorder="1" applyAlignment="1">
      <alignment vertical="center" wrapText="1"/>
    </xf>
    <xf numFmtId="0" fontId="5" fillId="5" borderId="35" xfId="0" applyFont="1" applyFill="1" applyBorder="1" applyAlignment="1">
      <alignment horizontal="center" vertical="center" wrapText="1"/>
    </xf>
    <xf numFmtId="0" fontId="17" fillId="0" borderId="0" xfId="0" applyFont="1" applyAlignment="1">
      <alignment wrapText="1"/>
    </xf>
    <xf numFmtId="2" fontId="5" fillId="5" borderId="3" xfId="0" applyNumberFormat="1" applyFont="1" applyFill="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wrapText="1"/>
    </xf>
    <xf numFmtId="0" fontId="18" fillId="0" borderId="0" xfId="0" applyFont="1" applyAlignment="1">
      <alignment horizontal="center" vertical="center" wrapText="1"/>
    </xf>
    <xf numFmtId="0" fontId="9" fillId="5" borderId="5" xfId="0" applyFont="1" applyFill="1" applyBorder="1" applyAlignment="1">
      <alignment horizontal="center" vertical="center" wrapText="1"/>
    </xf>
    <xf numFmtId="0" fontId="5" fillId="5" borderId="43" xfId="0" applyFont="1" applyFill="1" applyBorder="1" applyAlignment="1">
      <alignment vertical="center" wrapText="1"/>
    </xf>
    <xf numFmtId="4" fontId="5" fillId="5" borderId="46" xfId="0" applyNumberFormat="1" applyFont="1" applyFill="1" applyBorder="1" applyAlignment="1">
      <alignment horizontal="center" vertical="center" wrapText="1"/>
    </xf>
    <xf numFmtId="0" fontId="5" fillId="5" borderId="46" xfId="0" applyFont="1" applyFill="1" applyBorder="1" applyAlignment="1">
      <alignment horizontal="center" vertical="center" wrapText="1"/>
    </xf>
    <xf numFmtId="0" fontId="5" fillId="5" borderId="47" xfId="0" applyFont="1" applyFill="1" applyBorder="1" applyAlignment="1">
      <alignment horizontal="center" vertical="center" wrapText="1"/>
    </xf>
    <xf numFmtId="4" fontId="5" fillId="5" borderId="42" xfId="0" applyNumberFormat="1" applyFont="1" applyFill="1" applyBorder="1" applyAlignment="1">
      <alignment horizontal="center" vertical="center" wrapText="1"/>
    </xf>
    <xf numFmtId="0" fontId="9" fillId="5" borderId="35" xfId="0" applyFont="1" applyFill="1" applyBorder="1" applyAlignment="1">
      <alignment horizontal="center" vertical="center" wrapText="1"/>
    </xf>
    <xf numFmtId="0" fontId="9" fillId="6" borderId="3" xfId="0" applyFont="1" applyFill="1" applyBorder="1" applyAlignment="1">
      <alignment vertical="center" wrapText="1"/>
    </xf>
    <xf numFmtId="0" fontId="20" fillId="5" borderId="0" xfId="0" applyFont="1" applyFill="1" applyAlignment="1">
      <alignment wrapText="1"/>
    </xf>
    <xf numFmtId="0" fontId="9" fillId="5" borderId="6" xfId="0" applyFont="1" applyFill="1" applyBorder="1" applyAlignment="1">
      <alignment horizontal="center" vertical="center" wrapText="1"/>
    </xf>
    <xf numFmtId="0" fontId="9" fillId="6" borderId="6" xfId="0" applyFont="1" applyFill="1" applyBorder="1" applyAlignment="1">
      <alignment vertical="center" wrapText="1"/>
    </xf>
    <xf numFmtId="0" fontId="12" fillId="6" borderId="3"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6" borderId="15" xfId="0" applyFont="1" applyFill="1" applyBorder="1" applyAlignment="1">
      <alignment vertical="center" wrapText="1"/>
    </xf>
    <xf numFmtId="0" fontId="9" fillId="6" borderId="15"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ECF3F7"/>
      <color rgb="FFD9E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352425</xdr:colOff>
      <xdr:row>1</xdr:row>
      <xdr:rowOff>381000</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4535150" y="59532"/>
          <a:ext cx="2743200" cy="105489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 1</a:t>
          </a:r>
        </a:p>
        <a:p>
          <a:r>
            <a:rPr lang="lv-LV" sz="1100">
              <a:effectLst/>
              <a:latin typeface="Tahoma" panose="020B0604030504040204" pitchFamily="34" charset="0"/>
              <a:ea typeface="Tahoma" panose="020B0604030504040204" pitchFamily="34" charset="0"/>
            </a:rPr>
            <a:t>Madonas novada pašvaldības domes 2024. gada</a:t>
          </a:r>
          <a:r>
            <a:rPr lang="lv-LV" sz="1100" baseline="0">
              <a:effectLst/>
              <a:latin typeface="Tahoma" panose="020B0604030504040204" pitchFamily="34" charset="0"/>
              <a:ea typeface="Tahoma" panose="020B0604030504040204" pitchFamily="34" charset="0"/>
            </a:rPr>
            <a:t> 25. novembrī</a:t>
          </a:r>
          <a:endParaRPr lang="lv-LV" sz="1100">
            <a:effectLst/>
            <a:latin typeface="Tahoma" panose="020B0604030504040204" pitchFamily="34" charset="0"/>
            <a:ea typeface="Tahoma" panose="020B0604030504040204" pitchFamily="34" charset="0"/>
          </a:endParaRPr>
        </a:p>
        <a:p>
          <a:r>
            <a:rPr lang="lv-LV" sz="1100">
              <a:effectLst/>
              <a:latin typeface="Tahoma" panose="020B0604030504040204" pitchFamily="34" charset="0"/>
              <a:ea typeface="Tahoma" panose="020B0604030504040204" pitchFamily="34" charset="0"/>
            </a:rPr>
            <a:t>lēmumam Nr.</a:t>
          </a:r>
          <a:r>
            <a:rPr lang="lv-LV" sz="1100" baseline="0">
              <a:effectLst/>
              <a:latin typeface="Tahoma" panose="020B0604030504040204" pitchFamily="34" charset="0"/>
              <a:ea typeface="Tahoma" panose="020B0604030504040204" pitchFamily="34" charset="0"/>
            </a:rPr>
            <a:t> 676</a:t>
          </a:r>
        </a:p>
        <a:p>
          <a:r>
            <a:rPr lang="lv-LV" sz="1100" baseline="0">
              <a:effectLst/>
              <a:latin typeface="Tahoma" panose="020B0604030504040204" pitchFamily="34" charset="0"/>
              <a:ea typeface="Tahoma" panose="020B0604030504040204" pitchFamily="34" charset="0"/>
            </a:rPr>
            <a:t>(protokols Nr. 23, 4.p.)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30"/>
  <sheetViews>
    <sheetView tabSelected="1" zoomScaleNormal="100" workbookViewId="0">
      <pane ySplit="2" topLeftCell="A127" activePane="bottomLeft" state="frozen"/>
      <selection pane="bottomLeft" activeCell="O130" sqref="O130"/>
    </sheetView>
  </sheetViews>
  <sheetFormatPr defaultRowHeight="15" x14ac:dyDescent="0.25"/>
  <cols>
    <col min="1" max="1" width="9.85546875" style="8" customWidth="1"/>
    <col min="2" max="2" width="34.42578125"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46.28515625" style="8" customWidth="1"/>
    <col min="11" max="11" width="16.140625" style="8" customWidth="1"/>
    <col min="12" max="12" width="11.42578125" style="8" customWidth="1"/>
  </cols>
  <sheetData>
    <row r="1" spans="1:12" ht="57.75" customHeight="1" x14ac:dyDescent="0.25">
      <c r="A1" s="1" t="s">
        <v>17</v>
      </c>
      <c r="B1" s="1" t="s">
        <v>0</v>
      </c>
      <c r="C1" s="1" t="s">
        <v>1</v>
      </c>
      <c r="D1" s="1"/>
      <c r="E1" s="1"/>
      <c r="F1" s="1"/>
      <c r="G1" s="1" t="s">
        <v>2</v>
      </c>
      <c r="H1" s="1" t="s">
        <v>172</v>
      </c>
      <c r="I1" s="1" t="s">
        <v>3</v>
      </c>
      <c r="J1" s="1" t="s">
        <v>4</v>
      </c>
      <c r="K1" s="1" t="s">
        <v>5</v>
      </c>
      <c r="L1" s="1" t="s">
        <v>6</v>
      </c>
    </row>
    <row r="2" spans="1:12" ht="57.75" customHeight="1" x14ac:dyDescent="0.25">
      <c r="A2" s="1"/>
      <c r="B2" s="100"/>
      <c r="C2" s="1"/>
      <c r="D2" s="1" t="s">
        <v>7</v>
      </c>
      <c r="E2" s="1" t="s">
        <v>8</v>
      </c>
      <c r="F2" s="1" t="s">
        <v>9</v>
      </c>
      <c r="G2" s="1"/>
      <c r="H2" s="1"/>
      <c r="I2" s="1"/>
      <c r="J2" s="1"/>
      <c r="K2" s="1"/>
      <c r="L2" s="1"/>
    </row>
    <row r="3" spans="1:12" ht="44.25" customHeight="1" thickBot="1" x14ac:dyDescent="0.3">
      <c r="A3" s="254" t="s">
        <v>10</v>
      </c>
      <c r="B3" s="255"/>
      <c r="C3" s="40">
        <f t="shared" ref="C3:H3" si="0">C4+C22+C38</f>
        <v>43634221.789999999</v>
      </c>
      <c r="D3" s="40">
        <f t="shared" si="0"/>
        <v>5602014.9800000004</v>
      </c>
      <c r="E3" s="40">
        <f t="shared" si="0"/>
        <v>14173381.040000001</v>
      </c>
      <c r="F3" s="40">
        <f t="shared" si="0"/>
        <v>20952777.359999996</v>
      </c>
      <c r="G3" s="40">
        <f t="shared" si="0"/>
        <v>1642095.9700000002</v>
      </c>
      <c r="H3" s="40">
        <f t="shared" si="0"/>
        <v>7732217.4199999999</v>
      </c>
      <c r="I3" s="11"/>
      <c r="J3" s="11"/>
      <c r="K3" s="11"/>
      <c r="L3" s="11"/>
    </row>
    <row r="4" spans="1:12" ht="39.75" customHeight="1" thickBot="1" x14ac:dyDescent="0.3">
      <c r="A4" s="256" t="s">
        <v>11</v>
      </c>
      <c r="B4" s="257"/>
      <c r="C4" s="41">
        <f>SUM(C5:C21)</f>
        <v>20911794.57</v>
      </c>
      <c r="D4" s="41">
        <f t="shared" ref="D4:H4" si="1">SUM(D5:D21)</f>
        <v>2827818.2</v>
      </c>
      <c r="E4" s="41">
        <f t="shared" si="1"/>
        <v>7241830.5600000005</v>
      </c>
      <c r="F4" s="41">
        <f t="shared" si="1"/>
        <v>10942412.259999998</v>
      </c>
      <c r="G4" s="41">
        <f t="shared" si="1"/>
        <v>678232.93</v>
      </c>
      <c r="H4" s="41">
        <f t="shared" si="1"/>
        <v>3201573.55</v>
      </c>
      <c r="I4" s="33"/>
      <c r="J4" s="33"/>
      <c r="K4" s="33"/>
      <c r="L4" s="33"/>
    </row>
    <row r="5" spans="1:12" ht="46.5" thickTop="1" thickBot="1" x14ac:dyDescent="0.3">
      <c r="A5" s="183" t="s">
        <v>408</v>
      </c>
      <c r="B5" s="184" t="s">
        <v>266</v>
      </c>
      <c r="C5" s="185">
        <f>SUM(D5:F5)</f>
        <v>1176522.44</v>
      </c>
      <c r="D5" s="185">
        <v>654463.62</v>
      </c>
      <c r="E5" s="185">
        <v>522058.82</v>
      </c>
      <c r="F5" s="174"/>
      <c r="G5" s="185">
        <v>541422.93000000005</v>
      </c>
      <c r="H5" s="185">
        <v>581740</v>
      </c>
      <c r="I5" s="174">
        <v>2022</v>
      </c>
      <c r="J5" s="174" t="s">
        <v>14</v>
      </c>
      <c r="K5" s="174" t="s">
        <v>12</v>
      </c>
      <c r="L5" s="174" t="s">
        <v>13</v>
      </c>
    </row>
    <row r="6" spans="1:12" ht="78" customHeight="1" thickTop="1" thickBot="1" x14ac:dyDescent="0.3">
      <c r="A6" s="183" t="s">
        <v>409</v>
      </c>
      <c r="B6" s="101" t="s">
        <v>179</v>
      </c>
      <c r="C6" s="34">
        <v>140000</v>
      </c>
      <c r="D6" s="34">
        <v>100000</v>
      </c>
      <c r="E6" s="34"/>
      <c r="F6" s="34">
        <v>140266.45000000001</v>
      </c>
      <c r="G6" s="34"/>
      <c r="H6" s="34">
        <v>240266.45</v>
      </c>
      <c r="I6" s="34">
        <v>2022</v>
      </c>
      <c r="J6" s="34" t="s">
        <v>16</v>
      </c>
      <c r="K6" s="34" t="s">
        <v>12</v>
      </c>
      <c r="L6" s="34" t="s">
        <v>13</v>
      </c>
    </row>
    <row r="7" spans="1:12" ht="24" thickTop="1" thickBot="1" x14ac:dyDescent="0.3">
      <c r="A7" s="183" t="s">
        <v>410</v>
      </c>
      <c r="B7" s="102" t="s">
        <v>18</v>
      </c>
      <c r="C7" s="47">
        <v>100000</v>
      </c>
      <c r="D7" s="47">
        <v>100000</v>
      </c>
      <c r="E7" s="47"/>
      <c r="F7" s="47"/>
      <c r="G7" s="47"/>
      <c r="H7" s="47">
        <v>100000</v>
      </c>
      <c r="I7" s="2">
        <v>2022</v>
      </c>
      <c r="J7" s="45" t="s">
        <v>19</v>
      </c>
      <c r="K7" s="45" t="s">
        <v>12</v>
      </c>
      <c r="L7" s="45" t="s">
        <v>13</v>
      </c>
    </row>
    <row r="8" spans="1:12" ht="35.25" customHeight="1" thickTop="1" thickBot="1" x14ac:dyDescent="0.3">
      <c r="A8" s="183" t="s">
        <v>411</v>
      </c>
      <c r="B8" s="101" t="s">
        <v>20</v>
      </c>
      <c r="C8" s="34">
        <v>68000</v>
      </c>
      <c r="D8" s="34">
        <v>68000</v>
      </c>
      <c r="E8" s="34"/>
      <c r="F8" s="34"/>
      <c r="G8" s="34">
        <v>30000</v>
      </c>
      <c r="H8" s="34">
        <v>38000</v>
      </c>
      <c r="I8" s="46">
        <v>2022</v>
      </c>
      <c r="J8" s="34" t="s">
        <v>21</v>
      </c>
      <c r="K8" s="34" t="s">
        <v>12</v>
      </c>
      <c r="L8" s="34" t="s">
        <v>13</v>
      </c>
    </row>
    <row r="9" spans="1:12" ht="55.5" customHeight="1" thickTop="1" thickBot="1" x14ac:dyDescent="0.3">
      <c r="A9" s="183" t="s">
        <v>412</v>
      </c>
      <c r="B9" s="77" t="s">
        <v>180</v>
      </c>
      <c r="C9" s="35">
        <v>100000</v>
      </c>
      <c r="D9" s="35">
        <v>100000</v>
      </c>
      <c r="E9" s="37"/>
      <c r="F9" s="37"/>
      <c r="G9" s="37"/>
      <c r="H9" s="35">
        <v>50000</v>
      </c>
      <c r="I9" s="3">
        <v>2022</v>
      </c>
      <c r="J9" s="45" t="s">
        <v>202</v>
      </c>
      <c r="K9" s="3" t="s">
        <v>12</v>
      </c>
      <c r="L9" s="3" t="s">
        <v>13</v>
      </c>
    </row>
    <row r="10" spans="1:12" ht="40.5" customHeight="1" thickTop="1" thickBot="1" x14ac:dyDescent="0.3">
      <c r="A10" s="183" t="s">
        <v>413</v>
      </c>
      <c r="B10" s="101" t="s">
        <v>192</v>
      </c>
      <c r="C10" s="34">
        <v>70000</v>
      </c>
      <c r="D10" s="34">
        <v>70000</v>
      </c>
      <c r="E10" s="34"/>
      <c r="F10" s="34"/>
      <c r="G10" s="34"/>
      <c r="H10" s="34">
        <v>70000</v>
      </c>
      <c r="I10" s="34">
        <v>2022</v>
      </c>
      <c r="J10" s="34" t="s">
        <v>191</v>
      </c>
      <c r="K10" s="34" t="s">
        <v>23</v>
      </c>
      <c r="L10" s="34" t="s">
        <v>13</v>
      </c>
    </row>
    <row r="11" spans="1:12" ht="24" thickTop="1" thickBot="1" x14ac:dyDescent="0.3">
      <c r="A11" s="183" t="s">
        <v>414</v>
      </c>
      <c r="B11" s="102" t="s">
        <v>24</v>
      </c>
      <c r="C11" s="35">
        <v>30000</v>
      </c>
      <c r="D11" s="35">
        <v>30000</v>
      </c>
      <c r="E11" s="45"/>
      <c r="F11" s="45"/>
      <c r="G11" s="45"/>
      <c r="H11" s="35">
        <v>30000</v>
      </c>
      <c r="I11" s="3">
        <v>2022</v>
      </c>
      <c r="J11" s="45" t="s">
        <v>25</v>
      </c>
      <c r="K11" s="45" t="s">
        <v>26</v>
      </c>
      <c r="L11" s="45" t="s">
        <v>13</v>
      </c>
    </row>
    <row r="12" spans="1:12" ht="24" thickTop="1" thickBot="1" x14ac:dyDescent="0.3">
      <c r="A12" s="183" t="s">
        <v>415</v>
      </c>
      <c r="B12" s="9" t="s">
        <v>27</v>
      </c>
      <c r="C12" s="34">
        <v>106810</v>
      </c>
      <c r="D12" s="34">
        <v>48666</v>
      </c>
      <c r="E12" s="34"/>
      <c r="F12" s="34">
        <v>58144</v>
      </c>
      <c r="G12" s="34">
        <v>106810</v>
      </c>
      <c r="H12" s="34"/>
      <c r="I12" s="4">
        <v>2021</v>
      </c>
      <c r="J12" s="4" t="s">
        <v>28</v>
      </c>
      <c r="K12" s="4" t="s">
        <v>23</v>
      </c>
      <c r="L12" s="4" t="s">
        <v>13</v>
      </c>
    </row>
    <row r="13" spans="1:12" ht="35.25" thickTop="1" thickBot="1" x14ac:dyDescent="0.3">
      <c r="A13" s="221" t="s">
        <v>416</v>
      </c>
      <c r="B13" s="222" t="s">
        <v>437</v>
      </c>
      <c r="C13" s="90">
        <v>746692.66</v>
      </c>
      <c r="D13" s="90">
        <v>746692.66</v>
      </c>
      <c r="E13" s="223"/>
      <c r="F13" s="223"/>
      <c r="G13" s="223"/>
      <c r="H13" s="90"/>
      <c r="I13" s="91">
        <v>2023</v>
      </c>
      <c r="J13" s="223" t="s">
        <v>438</v>
      </c>
      <c r="K13" s="223" t="s">
        <v>439</v>
      </c>
      <c r="L13" s="223" t="s">
        <v>13</v>
      </c>
    </row>
    <row r="14" spans="1:12" ht="46.5" thickTop="1" thickBot="1" x14ac:dyDescent="0.3">
      <c r="A14" s="183" t="s">
        <v>417</v>
      </c>
      <c r="B14" s="9" t="s">
        <v>29</v>
      </c>
      <c r="C14" s="34">
        <v>21419.74</v>
      </c>
      <c r="D14" s="34"/>
      <c r="E14" s="34">
        <v>21419.74</v>
      </c>
      <c r="F14" s="34"/>
      <c r="G14" s="34"/>
      <c r="H14" s="34">
        <v>21419.74</v>
      </c>
      <c r="I14" s="4">
        <v>2022</v>
      </c>
      <c r="J14" s="4" t="s">
        <v>30</v>
      </c>
      <c r="K14" s="4" t="s">
        <v>187</v>
      </c>
      <c r="L14" s="4" t="s">
        <v>31</v>
      </c>
    </row>
    <row r="15" spans="1:12" ht="63" customHeight="1" thickTop="1" thickBot="1" x14ac:dyDescent="0.3">
      <c r="A15" s="183" t="s">
        <v>418</v>
      </c>
      <c r="B15" s="181" t="s">
        <v>249</v>
      </c>
      <c r="C15" s="154">
        <v>869615.58</v>
      </c>
      <c r="D15" s="154"/>
      <c r="E15" s="154">
        <v>300000</v>
      </c>
      <c r="F15" s="154">
        <f>C15-E15</f>
        <v>569615.57999999996</v>
      </c>
      <c r="G15" s="182"/>
      <c r="H15" s="154">
        <v>869615.58</v>
      </c>
      <c r="I15" s="155">
        <v>2023</v>
      </c>
      <c r="J15" s="182" t="s">
        <v>260</v>
      </c>
      <c r="K15" s="182" t="s">
        <v>47</v>
      </c>
      <c r="L15" s="182" t="s">
        <v>13</v>
      </c>
    </row>
    <row r="16" spans="1:12" ht="82.5" customHeight="1" thickTop="1" thickBot="1" x14ac:dyDescent="0.3">
      <c r="A16" s="183" t="s">
        <v>419</v>
      </c>
      <c r="B16" s="9" t="s">
        <v>203</v>
      </c>
      <c r="C16" s="34">
        <v>500000</v>
      </c>
      <c r="D16" s="34">
        <v>75000</v>
      </c>
      <c r="E16" s="34"/>
      <c r="F16" s="34">
        <f>C16-D16</f>
        <v>425000</v>
      </c>
      <c r="G16" s="34"/>
      <c r="H16" s="34"/>
      <c r="I16" s="4">
        <v>2024</v>
      </c>
      <c r="J16" s="4" t="s">
        <v>204</v>
      </c>
      <c r="K16" s="4" t="s">
        <v>47</v>
      </c>
      <c r="L16" s="4" t="s">
        <v>13</v>
      </c>
    </row>
    <row r="17" spans="1:23" ht="202.5" customHeight="1" thickTop="1" thickBot="1" x14ac:dyDescent="0.3">
      <c r="A17" s="183" t="s">
        <v>420</v>
      </c>
      <c r="B17" s="49" t="s">
        <v>261</v>
      </c>
      <c r="C17" s="163">
        <v>12960156.359999999</v>
      </c>
      <c r="D17" s="163"/>
      <c r="E17" s="163">
        <v>3629094</v>
      </c>
      <c r="F17" s="163">
        <f>C17-E17</f>
        <v>9331062.3599999994</v>
      </c>
      <c r="G17" s="163"/>
      <c r="H17" s="163">
        <v>1050531.78</v>
      </c>
      <c r="I17" s="164">
        <v>2017</v>
      </c>
      <c r="J17" s="179" t="s">
        <v>253</v>
      </c>
      <c r="K17" s="179" t="s">
        <v>12</v>
      </c>
      <c r="L17" s="179" t="s">
        <v>13</v>
      </c>
    </row>
    <row r="18" spans="1:23" ht="98.25" customHeight="1" thickTop="1" thickBot="1" x14ac:dyDescent="0.3">
      <c r="A18" s="183" t="s">
        <v>421</v>
      </c>
      <c r="B18" s="209" t="s">
        <v>396</v>
      </c>
      <c r="C18" s="39">
        <v>3066382</v>
      </c>
      <c r="D18" s="39">
        <v>532182</v>
      </c>
      <c r="E18" s="39">
        <v>2534200</v>
      </c>
      <c r="F18" s="39"/>
      <c r="G18" s="39"/>
      <c r="H18" s="39"/>
      <c r="I18" s="10">
        <v>2024</v>
      </c>
      <c r="J18" s="210" t="s">
        <v>398</v>
      </c>
      <c r="K18" s="210" t="s">
        <v>12</v>
      </c>
      <c r="L18" s="210" t="s">
        <v>13</v>
      </c>
    </row>
    <row r="19" spans="1:23" ht="69.75" customHeight="1" thickTop="1" thickBot="1" x14ac:dyDescent="0.3">
      <c r="A19" s="233" t="s">
        <v>422</v>
      </c>
      <c r="B19" s="234" t="s">
        <v>402</v>
      </c>
      <c r="C19" s="44">
        <v>456050.06</v>
      </c>
      <c r="D19" s="44">
        <f>C19-E19</f>
        <v>220992.06</v>
      </c>
      <c r="E19" s="44">
        <v>235058</v>
      </c>
      <c r="F19" s="44"/>
      <c r="G19" s="44"/>
      <c r="H19" s="44"/>
      <c r="I19" s="43">
        <v>2024</v>
      </c>
      <c r="J19" s="109" t="s">
        <v>403</v>
      </c>
      <c r="K19" s="109" t="s">
        <v>12</v>
      </c>
      <c r="L19" s="109" t="s">
        <v>13</v>
      </c>
    </row>
    <row r="20" spans="1:23" ht="91.5" customHeight="1" thickTop="1" thickBot="1" x14ac:dyDescent="0.3">
      <c r="A20" s="221" t="s">
        <v>407</v>
      </c>
      <c r="B20" s="235" t="s">
        <v>430</v>
      </c>
      <c r="C20" s="39">
        <v>350145.73</v>
      </c>
      <c r="D20" s="39">
        <v>59321.86</v>
      </c>
      <c r="E20" s="39"/>
      <c r="F20" s="39">
        <v>290823.87</v>
      </c>
      <c r="G20" s="39"/>
      <c r="H20" s="39"/>
      <c r="I20" s="10">
        <v>2024</v>
      </c>
      <c r="J20" s="210" t="s">
        <v>431</v>
      </c>
      <c r="K20" s="210" t="s">
        <v>12</v>
      </c>
      <c r="L20" s="210" t="s">
        <v>13</v>
      </c>
    </row>
    <row r="21" spans="1:23" ht="52.5" customHeight="1" thickTop="1" thickBot="1" x14ac:dyDescent="0.3">
      <c r="A21" s="183" t="s">
        <v>406</v>
      </c>
      <c r="B21" s="102" t="s">
        <v>193</v>
      </c>
      <c r="C21" s="35">
        <v>150000</v>
      </c>
      <c r="D21" s="35">
        <v>22500</v>
      </c>
      <c r="E21" s="35"/>
      <c r="F21" s="35">
        <v>127500</v>
      </c>
      <c r="G21" s="35"/>
      <c r="H21" s="35">
        <v>150000</v>
      </c>
      <c r="I21" s="3">
        <v>2022</v>
      </c>
      <c r="J21" s="45" t="s">
        <v>397</v>
      </c>
      <c r="K21" s="45" t="s">
        <v>12</v>
      </c>
      <c r="L21" s="45" t="s">
        <v>13</v>
      </c>
    </row>
    <row r="22" spans="1:23" ht="52.5" customHeight="1" thickBot="1" x14ac:dyDescent="0.3">
      <c r="A22" s="246" t="s">
        <v>33</v>
      </c>
      <c r="B22" s="247"/>
      <c r="C22" s="41">
        <f t="shared" ref="C22:H22" si="2">SUM(C23:C36)</f>
        <v>16527653.26</v>
      </c>
      <c r="D22" s="41">
        <f t="shared" si="2"/>
        <v>1474526.01</v>
      </c>
      <c r="E22" s="41">
        <f t="shared" si="2"/>
        <v>5178239.4000000004</v>
      </c>
      <c r="F22" s="41">
        <f t="shared" si="2"/>
        <v>7328572.9899999993</v>
      </c>
      <c r="G22" s="41">
        <f t="shared" si="2"/>
        <v>182849.26</v>
      </c>
      <c r="H22" s="41">
        <f t="shared" si="2"/>
        <v>3107185.5999999996</v>
      </c>
      <c r="I22" s="21"/>
      <c r="J22" s="21"/>
      <c r="K22" s="21"/>
      <c r="L22" s="21"/>
    </row>
    <row r="23" spans="1:23" ht="52.5" customHeight="1" thickBot="1" x14ac:dyDescent="0.3">
      <c r="A23" s="4" t="s">
        <v>370</v>
      </c>
      <c r="B23" s="7" t="s">
        <v>34</v>
      </c>
      <c r="C23" s="34">
        <v>300445</v>
      </c>
      <c r="D23" s="34">
        <v>30000</v>
      </c>
      <c r="E23" s="34">
        <v>270445</v>
      </c>
      <c r="F23" s="25"/>
      <c r="G23" s="34">
        <v>40000</v>
      </c>
      <c r="H23" s="34">
        <v>73945</v>
      </c>
      <c r="I23" s="5">
        <v>2019</v>
      </c>
      <c r="J23" s="5" t="s">
        <v>35</v>
      </c>
      <c r="K23" s="5" t="s">
        <v>36</v>
      </c>
      <c r="L23" s="5" t="s">
        <v>37</v>
      </c>
    </row>
    <row r="24" spans="1:23" ht="44.25" customHeight="1" thickBot="1" x14ac:dyDescent="0.3">
      <c r="A24" s="4" t="s">
        <v>371</v>
      </c>
      <c r="B24" s="77" t="s">
        <v>38</v>
      </c>
      <c r="C24" s="35">
        <v>31760</v>
      </c>
      <c r="D24" s="3"/>
      <c r="E24" s="35">
        <v>31760</v>
      </c>
      <c r="F24" s="22"/>
      <c r="G24" s="35">
        <v>15880</v>
      </c>
      <c r="H24" s="35">
        <v>15880</v>
      </c>
      <c r="I24" s="3">
        <v>2017</v>
      </c>
      <c r="J24" s="2" t="s">
        <v>39</v>
      </c>
      <c r="K24" s="2" t="s">
        <v>32</v>
      </c>
      <c r="L24" s="3" t="s">
        <v>37</v>
      </c>
    </row>
    <row r="25" spans="1:23" ht="125.25" customHeight="1" thickBot="1" x14ac:dyDescent="0.3">
      <c r="A25" s="4" t="s">
        <v>372</v>
      </c>
      <c r="B25" s="7" t="s">
        <v>41</v>
      </c>
      <c r="C25" s="34">
        <v>1651544.77</v>
      </c>
      <c r="D25" s="34">
        <v>247731.72</v>
      </c>
      <c r="E25" s="25"/>
      <c r="F25" s="34">
        <v>1403813.05</v>
      </c>
      <c r="G25" s="25"/>
      <c r="H25" s="34">
        <v>990926.86</v>
      </c>
      <c r="I25" s="5">
        <v>2022</v>
      </c>
      <c r="J25" s="5" t="s">
        <v>42</v>
      </c>
      <c r="K25" s="5" t="s">
        <v>12</v>
      </c>
      <c r="L25" s="5" t="s">
        <v>40</v>
      </c>
    </row>
    <row r="26" spans="1:23" ht="48.75" customHeight="1" thickBot="1" x14ac:dyDescent="0.3">
      <c r="A26" s="4" t="s">
        <v>373</v>
      </c>
      <c r="B26" s="77" t="s">
        <v>43</v>
      </c>
      <c r="C26" s="35">
        <v>253938.15</v>
      </c>
      <c r="D26" s="35">
        <v>63110</v>
      </c>
      <c r="E26" s="22"/>
      <c r="F26" s="35">
        <v>190828.15</v>
      </c>
      <c r="G26" s="35">
        <v>126969.26</v>
      </c>
      <c r="H26" s="35">
        <v>126969.26</v>
      </c>
      <c r="I26" s="3">
        <v>2021</v>
      </c>
      <c r="J26" s="2" t="s">
        <v>44</v>
      </c>
      <c r="K26" s="3" t="s">
        <v>12</v>
      </c>
      <c r="L26" s="3" t="s">
        <v>40</v>
      </c>
    </row>
    <row r="27" spans="1:23" ht="23.25" thickBot="1" x14ac:dyDescent="0.3">
      <c r="A27" s="4" t="s">
        <v>374</v>
      </c>
      <c r="B27" s="87" t="s">
        <v>188</v>
      </c>
      <c r="C27" s="35">
        <v>45000</v>
      </c>
      <c r="D27" s="35">
        <v>6750</v>
      </c>
      <c r="E27" s="22"/>
      <c r="F27" s="35">
        <v>38250</v>
      </c>
      <c r="G27" s="22"/>
      <c r="H27" s="35">
        <v>45000</v>
      </c>
      <c r="I27" s="3">
        <v>2022</v>
      </c>
      <c r="J27" s="2" t="s">
        <v>45</v>
      </c>
      <c r="K27" s="2" t="s">
        <v>23</v>
      </c>
      <c r="L27" s="78" t="s">
        <v>40</v>
      </c>
    </row>
    <row r="28" spans="1:23" ht="180.75" thickBot="1" x14ac:dyDescent="0.3">
      <c r="A28" s="4" t="s">
        <v>375</v>
      </c>
      <c r="B28" s="175" t="s">
        <v>250</v>
      </c>
      <c r="C28" s="163">
        <v>658944.14</v>
      </c>
      <c r="D28" s="163"/>
      <c r="E28" s="163">
        <v>155000</v>
      </c>
      <c r="F28" s="163">
        <v>503944.14</v>
      </c>
      <c r="G28" s="163"/>
      <c r="H28" s="163">
        <v>310154.46000000002</v>
      </c>
      <c r="I28" s="164">
        <v>2023</v>
      </c>
      <c r="J28" s="177" t="s">
        <v>259</v>
      </c>
      <c r="K28" s="164" t="s">
        <v>12</v>
      </c>
      <c r="L28" s="164" t="s">
        <v>40</v>
      </c>
    </row>
    <row r="29" spans="1:23" ht="28.5" customHeight="1" thickBot="1" x14ac:dyDescent="0.3">
      <c r="A29" s="4" t="s">
        <v>376</v>
      </c>
      <c r="B29" s="6" t="s">
        <v>46</v>
      </c>
      <c r="C29" s="35">
        <v>50000</v>
      </c>
      <c r="D29" s="35">
        <f>C29*0.15</f>
        <v>7500</v>
      </c>
      <c r="E29" s="3"/>
      <c r="F29" s="35">
        <f>C29-D29</f>
        <v>42500</v>
      </c>
      <c r="G29" s="3"/>
      <c r="H29" s="35">
        <v>50000</v>
      </c>
      <c r="I29" s="3">
        <v>2023</v>
      </c>
      <c r="J29" s="3" t="s">
        <v>177</v>
      </c>
      <c r="K29" s="3" t="s">
        <v>47</v>
      </c>
      <c r="L29" s="78" t="s">
        <v>40</v>
      </c>
    </row>
    <row r="30" spans="1:23" ht="57" thickBot="1" x14ac:dyDescent="0.3">
      <c r="A30" s="4" t="s">
        <v>377</v>
      </c>
      <c r="B30" s="49" t="s">
        <v>357</v>
      </c>
      <c r="C30" s="178">
        <v>109310.02</v>
      </c>
      <c r="D30" s="178">
        <v>16489.650000000001</v>
      </c>
      <c r="E30" s="179"/>
      <c r="F30" s="179">
        <v>92913.51</v>
      </c>
      <c r="G30" s="179"/>
      <c r="H30" s="178">
        <v>109310.02</v>
      </c>
      <c r="I30" s="179">
        <v>2022</v>
      </c>
      <c r="J30" s="179" t="s">
        <v>358</v>
      </c>
      <c r="K30" s="179" t="s">
        <v>32</v>
      </c>
      <c r="L30" s="180" t="s">
        <v>49</v>
      </c>
    </row>
    <row r="31" spans="1:23" s="15" customFormat="1" ht="142.5" customHeight="1" thickBot="1" x14ac:dyDescent="0.3">
      <c r="A31" s="4" t="s">
        <v>276</v>
      </c>
      <c r="B31" s="6" t="s">
        <v>50</v>
      </c>
      <c r="C31" s="35">
        <v>1000000</v>
      </c>
      <c r="D31" s="35">
        <v>150000</v>
      </c>
      <c r="E31" s="35">
        <v>850000</v>
      </c>
      <c r="F31" s="3"/>
      <c r="G31" s="3"/>
      <c r="H31" s="35">
        <v>100000</v>
      </c>
      <c r="I31" s="3">
        <v>2023</v>
      </c>
      <c r="J31" s="3" t="s">
        <v>207</v>
      </c>
      <c r="K31" s="3" t="s">
        <v>12</v>
      </c>
      <c r="L31" s="78" t="s">
        <v>206</v>
      </c>
      <c r="M31"/>
      <c r="N31"/>
      <c r="O31"/>
      <c r="P31"/>
      <c r="Q31"/>
      <c r="R31"/>
      <c r="S31"/>
      <c r="T31"/>
      <c r="U31"/>
      <c r="V31"/>
      <c r="W31"/>
    </row>
    <row r="32" spans="1:23" s="16" customFormat="1" ht="45.75" thickBot="1" x14ac:dyDescent="0.3">
      <c r="A32" s="4" t="s">
        <v>369</v>
      </c>
      <c r="B32" s="9" t="s">
        <v>52</v>
      </c>
      <c r="C32" s="38">
        <v>6000000</v>
      </c>
      <c r="D32" s="38">
        <v>300000</v>
      </c>
      <c r="E32" s="38">
        <v>1800000</v>
      </c>
      <c r="F32" s="38">
        <v>3900000</v>
      </c>
      <c r="G32" s="4"/>
      <c r="H32" s="38">
        <v>300000</v>
      </c>
      <c r="I32" s="4">
        <v>2022</v>
      </c>
      <c r="J32" s="4" t="s">
        <v>53</v>
      </c>
      <c r="K32" s="4" t="s">
        <v>54</v>
      </c>
      <c r="L32" s="71" t="s">
        <v>51</v>
      </c>
      <c r="M32"/>
      <c r="N32"/>
      <c r="O32"/>
      <c r="P32"/>
      <c r="Q32"/>
      <c r="R32"/>
      <c r="S32"/>
      <c r="T32"/>
      <c r="U32"/>
      <c r="V32"/>
      <c r="W32"/>
    </row>
    <row r="33" spans="1:23" s="16" customFormat="1" ht="158.25" thickBot="1" x14ac:dyDescent="0.3">
      <c r="A33" s="4" t="s">
        <v>279</v>
      </c>
      <c r="B33" s="175" t="s">
        <v>277</v>
      </c>
      <c r="C33" s="163">
        <v>493631.84</v>
      </c>
      <c r="D33" s="163">
        <v>85671.64</v>
      </c>
      <c r="E33" s="163">
        <v>407960.2</v>
      </c>
      <c r="F33" s="163"/>
      <c r="G33" s="164"/>
      <c r="H33" s="163">
        <v>150000</v>
      </c>
      <c r="I33" s="164">
        <v>2023</v>
      </c>
      <c r="J33" s="164" t="s">
        <v>278</v>
      </c>
      <c r="K33" s="164" t="s">
        <v>12</v>
      </c>
      <c r="L33" s="176" t="s">
        <v>51</v>
      </c>
      <c r="M33"/>
      <c r="N33"/>
      <c r="O33"/>
      <c r="P33"/>
      <c r="Q33"/>
      <c r="R33"/>
      <c r="S33"/>
      <c r="T33"/>
      <c r="U33"/>
      <c r="V33"/>
      <c r="W33"/>
    </row>
    <row r="34" spans="1:23" s="16" customFormat="1" ht="124.5" thickBot="1" x14ac:dyDescent="0.3">
      <c r="A34" s="4" t="s">
        <v>280</v>
      </c>
      <c r="B34" s="175" t="s">
        <v>366</v>
      </c>
      <c r="C34" s="163">
        <v>3081153.68</v>
      </c>
      <c r="D34" s="163">
        <v>534745.68000000005</v>
      </c>
      <c r="E34" s="163" t="s">
        <v>368</v>
      </c>
      <c r="F34" s="163"/>
      <c r="G34" s="164"/>
      <c r="H34" s="163"/>
      <c r="I34" s="164">
        <v>2024</v>
      </c>
      <c r="J34" s="164" t="s">
        <v>367</v>
      </c>
      <c r="K34" s="164" t="s">
        <v>252</v>
      </c>
      <c r="L34" s="176"/>
      <c r="M34"/>
      <c r="N34"/>
      <c r="O34"/>
      <c r="P34"/>
      <c r="Q34"/>
      <c r="R34"/>
      <c r="S34"/>
      <c r="T34"/>
      <c r="U34"/>
      <c r="V34"/>
      <c r="W34"/>
    </row>
    <row r="35" spans="1:23" s="16" customFormat="1" ht="79.5" thickBot="1" x14ac:dyDescent="0.3">
      <c r="A35" s="4" t="s">
        <v>281</v>
      </c>
      <c r="B35" s="175" t="s">
        <v>378</v>
      </c>
      <c r="C35" s="163">
        <v>187419.32</v>
      </c>
      <c r="D35" s="163">
        <v>32527.32</v>
      </c>
      <c r="E35" s="163">
        <v>154892</v>
      </c>
      <c r="F35" s="163"/>
      <c r="G35" s="164"/>
      <c r="H35" s="163">
        <v>15000</v>
      </c>
      <c r="I35" s="164">
        <v>2023</v>
      </c>
      <c r="J35" s="164" t="s">
        <v>379</v>
      </c>
      <c r="K35" s="164" t="s">
        <v>252</v>
      </c>
      <c r="L35" s="176"/>
      <c r="M35"/>
      <c r="N35"/>
      <c r="O35"/>
      <c r="P35"/>
      <c r="Q35"/>
      <c r="R35"/>
      <c r="S35"/>
      <c r="T35"/>
      <c r="U35"/>
      <c r="V35"/>
      <c r="W35"/>
    </row>
    <row r="36" spans="1:23" s="15" customFormat="1" ht="259.5" thickBot="1" x14ac:dyDescent="0.3">
      <c r="A36" s="4" t="s">
        <v>282</v>
      </c>
      <c r="B36" s="153" t="s">
        <v>251</v>
      </c>
      <c r="C36" s="154">
        <v>2664506.34</v>
      </c>
      <c r="D36" s="154"/>
      <c r="E36" s="155">
        <v>1508182.2</v>
      </c>
      <c r="F36" s="154">
        <f>C36-E36</f>
        <v>1156324.1399999999</v>
      </c>
      <c r="G36" s="155"/>
      <c r="H36" s="154">
        <v>820000</v>
      </c>
      <c r="I36" s="155">
        <v>2021</v>
      </c>
      <c r="J36" s="156" t="s">
        <v>254</v>
      </c>
      <c r="K36" s="155" t="s">
        <v>252</v>
      </c>
      <c r="L36" s="157" t="s">
        <v>205</v>
      </c>
      <c r="M36"/>
      <c r="N36"/>
      <c r="O36"/>
      <c r="P36"/>
      <c r="Q36"/>
      <c r="R36"/>
      <c r="S36"/>
      <c r="T36"/>
      <c r="U36"/>
      <c r="V36"/>
      <c r="W36"/>
    </row>
    <row r="37" spans="1:23" ht="161.25" customHeight="1" thickBot="1" x14ac:dyDescent="0.3">
      <c r="A37" s="4" t="s">
        <v>283</v>
      </c>
      <c r="B37" s="201" t="s">
        <v>390</v>
      </c>
      <c r="C37" s="154">
        <v>350000</v>
      </c>
      <c r="D37" s="154">
        <v>52500</v>
      </c>
      <c r="E37" s="155">
        <v>297500</v>
      </c>
      <c r="F37" s="154"/>
      <c r="G37" s="155"/>
      <c r="H37" s="154"/>
      <c r="I37" s="155">
        <v>2024</v>
      </c>
      <c r="J37" s="156" t="s">
        <v>395</v>
      </c>
      <c r="K37" s="155" t="s">
        <v>12</v>
      </c>
      <c r="L37" s="157"/>
    </row>
    <row r="38" spans="1:23" ht="35.25" customHeight="1" thickBot="1" x14ac:dyDescent="0.3">
      <c r="A38" s="252" t="s">
        <v>56</v>
      </c>
      <c r="B38" s="253"/>
      <c r="C38" s="41">
        <f t="shared" ref="C38:H38" si="3">SUM(C39:C65)</f>
        <v>6194773.9600000009</v>
      </c>
      <c r="D38" s="41">
        <f t="shared" si="3"/>
        <v>1299670.7700000003</v>
      </c>
      <c r="E38" s="41">
        <f t="shared" si="3"/>
        <v>1753311.08</v>
      </c>
      <c r="F38" s="41">
        <f t="shared" si="3"/>
        <v>2681792.11</v>
      </c>
      <c r="G38" s="41">
        <f t="shared" si="3"/>
        <v>781013.78</v>
      </c>
      <c r="H38" s="41">
        <f t="shared" si="3"/>
        <v>1423458.27</v>
      </c>
      <c r="I38" s="21"/>
      <c r="J38" s="21"/>
      <c r="K38" s="21"/>
      <c r="L38" s="79"/>
    </row>
    <row r="39" spans="1:23" ht="45.75" thickBot="1" x14ac:dyDescent="0.3">
      <c r="A39" s="48" t="s">
        <v>284</v>
      </c>
      <c r="B39" s="103" t="s">
        <v>225</v>
      </c>
      <c r="C39" s="35">
        <v>267199.40999999997</v>
      </c>
      <c r="D39" s="35"/>
      <c r="E39" s="35"/>
      <c r="F39" s="35">
        <v>267199.40999999997</v>
      </c>
      <c r="G39" s="35">
        <v>267199.40999999997</v>
      </c>
      <c r="H39" s="35"/>
      <c r="I39" s="2">
        <v>2022</v>
      </c>
      <c r="J39" s="2" t="s">
        <v>58</v>
      </c>
      <c r="K39" s="2" t="s">
        <v>12</v>
      </c>
      <c r="L39" s="2" t="s">
        <v>57</v>
      </c>
    </row>
    <row r="40" spans="1:23" ht="40.5" customHeight="1" thickBot="1" x14ac:dyDescent="0.3">
      <c r="A40" s="48" t="s">
        <v>285</v>
      </c>
      <c r="B40" s="17" t="s">
        <v>61</v>
      </c>
      <c r="C40" s="50">
        <v>73000</v>
      </c>
      <c r="D40" s="50">
        <v>10000</v>
      </c>
      <c r="E40" s="50">
        <v>43000</v>
      </c>
      <c r="F40" s="50">
        <v>20000</v>
      </c>
      <c r="G40" s="24"/>
      <c r="H40" s="50">
        <v>30000</v>
      </c>
      <c r="I40" s="14">
        <v>2022</v>
      </c>
      <c r="J40" s="20" t="s">
        <v>62</v>
      </c>
      <c r="K40" s="14" t="s">
        <v>23</v>
      </c>
      <c r="L40" s="14" t="s">
        <v>60</v>
      </c>
    </row>
    <row r="41" spans="1:23" ht="44.25" customHeight="1" thickBot="1" x14ac:dyDescent="0.3">
      <c r="A41" s="48" t="s">
        <v>286</v>
      </c>
      <c r="B41" s="77" t="s">
        <v>64</v>
      </c>
      <c r="C41" s="35">
        <v>50000</v>
      </c>
      <c r="D41" s="35">
        <v>50000</v>
      </c>
      <c r="E41" s="22"/>
      <c r="F41" s="22"/>
      <c r="G41" s="22"/>
      <c r="H41" s="35">
        <v>25000</v>
      </c>
      <c r="I41" s="3">
        <v>2022</v>
      </c>
      <c r="J41" s="2" t="s">
        <v>65</v>
      </c>
      <c r="K41" s="2" t="s">
        <v>63</v>
      </c>
      <c r="L41" s="3" t="s">
        <v>66</v>
      </c>
    </row>
    <row r="42" spans="1:23" ht="23.25" thickBot="1" x14ac:dyDescent="0.3">
      <c r="A42" s="48" t="s">
        <v>391</v>
      </c>
      <c r="B42" s="49" t="s">
        <v>181</v>
      </c>
      <c r="C42" s="34">
        <v>150000</v>
      </c>
      <c r="D42" s="5"/>
      <c r="E42" s="25"/>
      <c r="F42" s="25"/>
      <c r="G42" s="25"/>
      <c r="H42" s="25"/>
      <c r="I42" s="5">
        <v>2023</v>
      </c>
      <c r="J42" s="5" t="s">
        <v>68</v>
      </c>
      <c r="K42" s="4" t="s">
        <v>22</v>
      </c>
      <c r="L42" s="5" t="s">
        <v>59</v>
      </c>
    </row>
    <row r="43" spans="1:23" ht="57" thickBot="1" x14ac:dyDescent="0.3">
      <c r="A43" s="48" t="s">
        <v>287</v>
      </c>
      <c r="B43" s="6" t="s">
        <v>69</v>
      </c>
      <c r="C43" s="35">
        <v>13410</v>
      </c>
      <c r="D43" s="35">
        <v>13410</v>
      </c>
      <c r="E43" s="22"/>
      <c r="F43" s="22"/>
      <c r="G43" s="22"/>
      <c r="H43" s="35">
        <v>13410</v>
      </c>
      <c r="I43" s="3">
        <v>2022</v>
      </c>
      <c r="J43" s="2" t="s">
        <v>70</v>
      </c>
      <c r="K43" s="2" t="s">
        <v>55</v>
      </c>
      <c r="L43" s="3" t="s">
        <v>59</v>
      </c>
    </row>
    <row r="44" spans="1:23" ht="23.25" thickBot="1" x14ac:dyDescent="0.3">
      <c r="A44" s="48" t="s">
        <v>288</v>
      </c>
      <c r="B44" s="9" t="s">
        <v>182</v>
      </c>
      <c r="C44" s="110">
        <v>50000</v>
      </c>
      <c r="D44" s="110">
        <v>50000</v>
      </c>
      <c r="E44" s="25"/>
      <c r="F44" s="25"/>
      <c r="G44" s="25"/>
      <c r="H44" s="5"/>
      <c r="I44" s="5">
        <v>2023</v>
      </c>
      <c r="J44" s="5" t="s">
        <v>72</v>
      </c>
      <c r="K44" s="4" t="s">
        <v>71</v>
      </c>
      <c r="L44" s="5" t="s">
        <v>59</v>
      </c>
    </row>
    <row r="45" spans="1:23" ht="198" customHeight="1" thickBot="1" x14ac:dyDescent="0.3">
      <c r="A45" s="48" t="s">
        <v>289</v>
      </c>
      <c r="B45" s="158" t="s">
        <v>257</v>
      </c>
      <c r="C45" s="90">
        <v>334720.57</v>
      </c>
      <c r="D45" s="90"/>
      <c r="E45" s="90">
        <v>238854.2</v>
      </c>
      <c r="F45" s="90">
        <f>C45-E45</f>
        <v>95866.37</v>
      </c>
      <c r="G45" s="22"/>
      <c r="H45" s="22">
        <v>334720.57</v>
      </c>
      <c r="I45" s="91">
        <v>2023</v>
      </c>
      <c r="J45" s="159" t="s">
        <v>258</v>
      </c>
      <c r="K45" s="159" t="s">
        <v>12</v>
      </c>
      <c r="L45" s="91" t="s">
        <v>59</v>
      </c>
    </row>
    <row r="46" spans="1:23" ht="158.25" thickBot="1" x14ac:dyDescent="0.3">
      <c r="A46" s="48" t="s">
        <v>290</v>
      </c>
      <c r="B46" s="49" t="s">
        <v>273</v>
      </c>
      <c r="C46" s="178">
        <v>936864.39</v>
      </c>
      <c r="D46" s="178">
        <v>140529.66</v>
      </c>
      <c r="E46" s="179"/>
      <c r="F46" s="178">
        <v>796334.73</v>
      </c>
      <c r="G46" s="179"/>
      <c r="H46" s="178">
        <v>418000</v>
      </c>
      <c r="I46" s="179">
        <v>2023</v>
      </c>
      <c r="J46" s="179" t="s">
        <v>272</v>
      </c>
      <c r="K46" s="179" t="s">
        <v>47</v>
      </c>
      <c r="L46" s="4" t="s">
        <v>59</v>
      </c>
    </row>
    <row r="47" spans="1:23" ht="23.25" thickBot="1" x14ac:dyDescent="0.3">
      <c r="A47" s="48" t="s">
        <v>291</v>
      </c>
      <c r="B47" s="9" t="s">
        <v>73</v>
      </c>
      <c r="C47" s="38">
        <v>229874.9</v>
      </c>
      <c r="D47" s="38">
        <v>34481.24</v>
      </c>
      <c r="E47" s="4"/>
      <c r="F47" s="38">
        <f>C47-D47</f>
        <v>195393.66</v>
      </c>
      <c r="G47" s="4"/>
      <c r="H47" s="38">
        <v>74000</v>
      </c>
      <c r="I47" s="4">
        <v>2023</v>
      </c>
      <c r="J47" s="4" t="s">
        <v>74</v>
      </c>
      <c r="K47" s="4" t="s">
        <v>67</v>
      </c>
      <c r="L47" s="4" t="s">
        <v>59</v>
      </c>
    </row>
    <row r="48" spans="1:23" ht="34.5" thickBot="1" x14ac:dyDescent="0.3">
      <c r="A48" s="48" t="s">
        <v>292</v>
      </c>
      <c r="B48" s="77" t="s">
        <v>75</v>
      </c>
      <c r="C48" s="36">
        <v>50000</v>
      </c>
      <c r="D48" s="36">
        <v>50000</v>
      </c>
      <c r="E48" s="2"/>
      <c r="F48" s="2"/>
      <c r="G48" s="36">
        <v>40000</v>
      </c>
      <c r="H48" s="36">
        <v>10000</v>
      </c>
      <c r="I48" s="2">
        <v>2021</v>
      </c>
      <c r="J48" s="2" t="s">
        <v>76</v>
      </c>
      <c r="K48" s="2" t="s">
        <v>12</v>
      </c>
      <c r="L48" s="2" t="s">
        <v>59</v>
      </c>
    </row>
    <row r="49" spans="1:12" ht="40.5" customHeight="1" thickBot="1" x14ac:dyDescent="0.3">
      <c r="A49" s="48" t="s">
        <v>293</v>
      </c>
      <c r="B49" s="9" t="s">
        <v>393</v>
      </c>
      <c r="C49" s="38">
        <v>64674.5</v>
      </c>
      <c r="D49" s="38">
        <v>64674.5</v>
      </c>
      <c r="E49" s="4"/>
      <c r="F49" s="4"/>
      <c r="G49" s="4"/>
      <c r="H49" s="38">
        <v>64674.5</v>
      </c>
      <c r="I49" s="4">
        <v>2022</v>
      </c>
      <c r="J49" s="4" t="s">
        <v>394</v>
      </c>
      <c r="K49" s="4" t="s">
        <v>12</v>
      </c>
      <c r="L49" s="4" t="s">
        <v>201</v>
      </c>
    </row>
    <row r="50" spans="1:12" ht="23.25" thickBot="1" x14ac:dyDescent="0.3">
      <c r="A50" s="48" t="s">
        <v>294</v>
      </c>
      <c r="B50" s="6" t="s">
        <v>78</v>
      </c>
      <c r="C50" s="35">
        <v>48303.199999999997</v>
      </c>
      <c r="D50" s="35">
        <v>48303.199999999997</v>
      </c>
      <c r="E50" s="22"/>
      <c r="F50" s="22"/>
      <c r="G50" s="22"/>
      <c r="H50" s="35">
        <v>48303.199999999997</v>
      </c>
      <c r="I50" s="3">
        <v>2022</v>
      </c>
      <c r="J50" s="3" t="s">
        <v>79</v>
      </c>
      <c r="K50" s="3" t="s">
        <v>12</v>
      </c>
      <c r="L50" s="3" t="s">
        <v>77</v>
      </c>
    </row>
    <row r="51" spans="1:12" ht="23.25" thickBot="1" x14ac:dyDescent="0.3">
      <c r="A51" s="48" t="s">
        <v>295</v>
      </c>
      <c r="B51" s="7" t="s">
        <v>80</v>
      </c>
      <c r="C51" s="38">
        <v>23000</v>
      </c>
      <c r="D51" s="38">
        <v>23000</v>
      </c>
      <c r="E51" s="25"/>
      <c r="F51" s="25"/>
      <c r="G51" s="25"/>
      <c r="H51" s="5"/>
      <c r="I51" s="5">
        <v>2023</v>
      </c>
      <c r="J51" s="5" t="s">
        <v>183</v>
      </c>
      <c r="K51" s="4" t="s">
        <v>15</v>
      </c>
      <c r="L51" s="5" t="s">
        <v>77</v>
      </c>
    </row>
    <row r="52" spans="1:12" ht="34.5" thickBot="1" x14ac:dyDescent="0.3">
      <c r="A52" s="48" t="s">
        <v>296</v>
      </c>
      <c r="B52" s="6" t="s">
        <v>81</v>
      </c>
      <c r="C52" s="35">
        <v>40000</v>
      </c>
      <c r="D52" s="35">
        <v>40000</v>
      </c>
      <c r="E52" s="3"/>
      <c r="F52" s="3"/>
      <c r="G52" s="35">
        <v>15000</v>
      </c>
      <c r="H52" s="35">
        <v>25000</v>
      </c>
      <c r="I52" s="3">
        <v>2021</v>
      </c>
      <c r="J52" s="3" t="s">
        <v>82</v>
      </c>
      <c r="K52" s="3" t="s">
        <v>12</v>
      </c>
      <c r="L52" s="3" t="s">
        <v>77</v>
      </c>
    </row>
    <row r="53" spans="1:12" ht="79.5" thickBot="1" x14ac:dyDescent="0.3">
      <c r="A53" s="48" t="s">
        <v>297</v>
      </c>
      <c r="B53" s="7" t="s">
        <v>83</v>
      </c>
      <c r="C53" s="34">
        <v>113000</v>
      </c>
      <c r="D53" s="34">
        <v>16950</v>
      </c>
      <c r="E53" s="34">
        <v>96050</v>
      </c>
      <c r="F53" s="5"/>
      <c r="G53" s="5"/>
      <c r="H53" s="34">
        <v>60000</v>
      </c>
      <c r="I53" s="5">
        <v>2022</v>
      </c>
      <c r="J53" s="5" t="s">
        <v>227</v>
      </c>
      <c r="K53" s="5" t="s">
        <v>12</v>
      </c>
      <c r="L53" s="5" t="s">
        <v>84</v>
      </c>
    </row>
    <row r="54" spans="1:12" ht="45.75" thickBot="1" x14ac:dyDescent="0.3">
      <c r="A54" s="48" t="s">
        <v>298</v>
      </c>
      <c r="B54" s="6" t="s">
        <v>85</v>
      </c>
      <c r="C54" s="35">
        <v>60000</v>
      </c>
      <c r="D54" s="35">
        <v>60000</v>
      </c>
      <c r="E54" s="3"/>
      <c r="F54" s="3"/>
      <c r="G54" s="3"/>
      <c r="H54" s="35">
        <v>60000</v>
      </c>
      <c r="I54" s="3">
        <v>2023</v>
      </c>
      <c r="J54" s="3" t="s">
        <v>86</v>
      </c>
      <c r="K54" s="3" t="s">
        <v>87</v>
      </c>
      <c r="L54" s="3" t="s">
        <v>88</v>
      </c>
    </row>
    <row r="55" spans="1:12" ht="72" customHeight="1" thickBot="1" x14ac:dyDescent="0.3">
      <c r="A55" s="48" t="s">
        <v>299</v>
      </c>
      <c r="B55" s="9" t="s">
        <v>89</v>
      </c>
      <c r="C55" s="34">
        <v>1488606.46</v>
      </c>
      <c r="D55" s="34">
        <f>C55-E55-F55-G55</f>
        <v>71619.890000000014</v>
      </c>
      <c r="E55" s="34">
        <v>485603</v>
      </c>
      <c r="F55" s="34">
        <v>921383.57</v>
      </c>
      <c r="G55" s="34">
        <v>10000</v>
      </c>
      <c r="H55" s="34">
        <v>0</v>
      </c>
      <c r="I55" s="4">
        <v>2022</v>
      </c>
      <c r="J55" s="4" t="s">
        <v>380</v>
      </c>
      <c r="K55" s="4" t="s">
        <v>12</v>
      </c>
      <c r="L55" s="4" t="s">
        <v>92</v>
      </c>
    </row>
    <row r="56" spans="1:12" ht="40.5" customHeight="1" thickBot="1" x14ac:dyDescent="0.3">
      <c r="A56" s="48" t="s">
        <v>300</v>
      </c>
      <c r="B56" s="104" t="s">
        <v>189</v>
      </c>
      <c r="C56" s="35">
        <v>70000</v>
      </c>
      <c r="D56" s="35">
        <v>70000</v>
      </c>
      <c r="E56" s="35"/>
      <c r="F56" s="35"/>
      <c r="G56" s="35"/>
      <c r="H56" s="35">
        <v>70000</v>
      </c>
      <c r="I56" s="3">
        <v>2023</v>
      </c>
      <c r="J56" s="35" t="s">
        <v>190</v>
      </c>
      <c r="K56" s="35" t="s">
        <v>12</v>
      </c>
      <c r="L56" s="35" t="s">
        <v>93</v>
      </c>
    </row>
    <row r="57" spans="1:12" ht="63" customHeight="1" thickBot="1" x14ac:dyDescent="0.3">
      <c r="A57" s="48" t="s">
        <v>301</v>
      </c>
      <c r="B57" s="101" t="s">
        <v>212</v>
      </c>
      <c r="C57" s="34">
        <v>53200</v>
      </c>
      <c r="D57" s="34">
        <v>13600</v>
      </c>
      <c r="E57" s="34">
        <v>39600</v>
      </c>
      <c r="F57" s="34"/>
      <c r="G57" s="34">
        <v>53200</v>
      </c>
      <c r="H57" s="34"/>
      <c r="I57" s="5">
        <v>2022</v>
      </c>
      <c r="J57" s="34" t="s">
        <v>215</v>
      </c>
      <c r="K57" s="34" t="s">
        <v>12</v>
      </c>
      <c r="L57" s="34" t="s">
        <v>242</v>
      </c>
    </row>
    <row r="58" spans="1:12" ht="84.75" customHeight="1" thickBot="1" x14ac:dyDescent="0.3">
      <c r="A58" s="48" t="s">
        <v>302</v>
      </c>
      <c r="B58" s="137" t="s">
        <v>213</v>
      </c>
      <c r="C58" s="136">
        <v>385614.37</v>
      </c>
      <c r="D58" s="136"/>
      <c r="E58" s="136"/>
      <c r="F58" s="68">
        <v>385614.37</v>
      </c>
      <c r="G58" s="138">
        <v>385614.37</v>
      </c>
      <c r="H58" s="68"/>
      <c r="I58" s="13">
        <v>2022</v>
      </c>
      <c r="J58" s="68" t="s">
        <v>214</v>
      </c>
      <c r="K58" s="68" t="s">
        <v>12</v>
      </c>
      <c r="L58" s="50" t="s">
        <v>242</v>
      </c>
    </row>
    <row r="59" spans="1:12" ht="92.25" customHeight="1" thickBot="1" x14ac:dyDescent="0.3">
      <c r="A59" s="48" t="s">
        <v>303</v>
      </c>
      <c r="B59" s="193" t="s">
        <v>388</v>
      </c>
      <c r="C59" s="194">
        <v>106636.44</v>
      </c>
      <c r="D59" s="195">
        <f>C59-E59</f>
        <v>71636.44</v>
      </c>
      <c r="E59" s="196">
        <v>35000</v>
      </c>
      <c r="F59" s="196"/>
      <c r="G59" s="196"/>
      <c r="H59" s="196">
        <v>50000</v>
      </c>
      <c r="I59" s="197">
        <v>2023</v>
      </c>
      <c r="J59" s="198" t="s">
        <v>389</v>
      </c>
      <c r="K59" s="196" t="s">
        <v>12</v>
      </c>
      <c r="L59" s="199" t="s">
        <v>240</v>
      </c>
    </row>
    <row r="60" spans="1:12" ht="84.75" customHeight="1" thickBot="1" x14ac:dyDescent="0.3">
      <c r="A60" s="48" t="s">
        <v>304</v>
      </c>
      <c r="B60" s="139" t="s">
        <v>239</v>
      </c>
      <c r="C60" s="141">
        <v>75952.36</v>
      </c>
      <c r="D60" s="140">
        <f>C60-E60</f>
        <v>40952.36</v>
      </c>
      <c r="E60" s="140">
        <v>35000</v>
      </c>
      <c r="F60" s="140"/>
      <c r="G60" s="140"/>
      <c r="H60" s="140">
        <v>10000</v>
      </c>
      <c r="I60" s="142">
        <v>2023</v>
      </c>
      <c r="J60" s="141" t="s">
        <v>228</v>
      </c>
      <c r="K60" s="143" t="s">
        <v>12</v>
      </c>
      <c r="L60" s="144" t="s">
        <v>241</v>
      </c>
    </row>
    <row r="61" spans="1:12" ht="87.75" customHeight="1" thickBot="1" x14ac:dyDescent="0.3">
      <c r="A61" s="48" t="s">
        <v>305</v>
      </c>
      <c r="B61" s="104" t="s">
        <v>231</v>
      </c>
      <c r="C61" s="35">
        <v>300000</v>
      </c>
      <c r="D61" s="35"/>
      <c r="E61" s="35"/>
      <c r="F61" s="35"/>
      <c r="G61" s="35"/>
      <c r="H61" s="35"/>
      <c r="I61" s="3">
        <v>2023</v>
      </c>
      <c r="J61" s="35" t="s">
        <v>446</v>
      </c>
      <c r="K61" s="35" t="s">
        <v>12</v>
      </c>
      <c r="L61" s="35" t="s">
        <v>241</v>
      </c>
    </row>
    <row r="62" spans="1:12" ht="122.25" customHeight="1" thickBot="1" x14ac:dyDescent="0.3">
      <c r="A62" s="48" t="s">
        <v>306</v>
      </c>
      <c r="B62" s="162" t="s">
        <v>270</v>
      </c>
      <c r="C62" s="163">
        <v>50000</v>
      </c>
      <c r="D62" s="163">
        <v>15000</v>
      </c>
      <c r="E62" s="163">
        <v>35000</v>
      </c>
      <c r="F62" s="163"/>
      <c r="G62" s="163"/>
      <c r="H62" s="163"/>
      <c r="I62" s="164">
        <v>2023</v>
      </c>
      <c r="J62" s="163" t="s">
        <v>271</v>
      </c>
      <c r="K62" s="163" t="s">
        <v>12</v>
      </c>
      <c r="L62" s="163" t="s">
        <v>241</v>
      </c>
    </row>
    <row r="63" spans="1:12" ht="133.5" customHeight="1" thickBot="1" x14ac:dyDescent="0.3">
      <c r="A63" s="219" t="s">
        <v>307</v>
      </c>
      <c r="B63" s="220" t="s">
        <v>399</v>
      </c>
      <c r="C63" s="39">
        <v>229020.67</v>
      </c>
      <c r="D63" s="39">
        <v>229020.67</v>
      </c>
      <c r="E63" s="39"/>
      <c r="F63" s="39"/>
      <c r="G63" s="39"/>
      <c r="H63" s="39"/>
      <c r="I63" s="10">
        <v>2024</v>
      </c>
      <c r="J63" s="39" t="s">
        <v>400</v>
      </c>
      <c r="K63" s="39" t="s">
        <v>12</v>
      </c>
      <c r="L63" s="39" t="s">
        <v>240</v>
      </c>
    </row>
    <row r="64" spans="1:12" ht="291" customHeight="1" thickBot="1" x14ac:dyDescent="0.3">
      <c r="A64" s="48" t="s">
        <v>308</v>
      </c>
      <c r="B64" s="162" t="s">
        <v>274</v>
      </c>
      <c r="C64" s="163">
        <v>901696.69</v>
      </c>
      <c r="D64" s="163">
        <v>156492.81</v>
      </c>
      <c r="E64" s="163">
        <v>745203.88</v>
      </c>
      <c r="F64" s="163"/>
      <c r="G64" s="163"/>
      <c r="H64" s="163">
        <v>120350</v>
      </c>
      <c r="I64" s="164">
        <v>2023</v>
      </c>
      <c r="J64" s="163" t="s">
        <v>275</v>
      </c>
      <c r="K64" s="163" t="s">
        <v>12</v>
      </c>
      <c r="L64" s="163" t="s">
        <v>59</v>
      </c>
    </row>
    <row r="65" spans="1:13" ht="108" customHeight="1" thickBot="1" x14ac:dyDescent="0.3">
      <c r="A65" s="48" t="s">
        <v>309</v>
      </c>
      <c r="B65" s="9" t="s">
        <v>95</v>
      </c>
      <c r="C65" s="38">
        <v>30000</v>
      </c>
      <c r="D65" s="38">
        <v>30000</v>
      </c>
      <c r="E65" s="4"/>
      <c r="F65" s="4"/>
      <c r="G65" s="38">
        <v>10000</v>
      </c>
      <c r="H65" s="38">
        <v>10000</v>
      </c>
      <c r="I65" s="4">
        <v>2022</v>
      </c>
      <c r="J65" s="4" t="s">
        <v>96</v>
      </c>
      <c r="K65" s="4" t="s">
        <v>12</v>
      </c>
      <c r="L65" s="4" t="s">
        <v>97</v>
      </c>
    </row>
    <row r="66" spans="1:13" ht="30.75" customHeight="1" thickBot="1" x14ac:dyDescent="0.3">
      <c r="A66" s="248" t="s">
        <v>98</v>
      </c>
      <c r="B66" s="249"/>
      <c r="C66" s="51">
        <f t="shared" ref="C66:H66" si="4">C67+C77</f>
        <v>26112375.329999998</v>
      </c>
      <c r="D66" s="51">
        <f t="shared" si="4"/>
        <v>3747359.03</v>
      </c>
      <c r="E66" s="51">
        <f t="shared" si="4"/>
        <v>21028282.859999999</v>
      </c>
      <c r="F66" s="51">
        <f t="shared" si="4"/>
        <v>1337933.43</v>
      </c>
      <c r="G66" s="51">
        <f t="shared" si="4"/>
        <v>849205.49</v>
      </c>
      <c r="H66" s="51">
        <f t="shared" si="4"/>
        <v>1625505.9200000002</v>
      </c>
      <c r="I66" s="28"/>
      <c r="J66" s="28"/>
      <c r="K66" s="28"/>
      <c r="L66" s="28"/>
    </row>
    <row r="67" spans="1:13" ht="50.45" customHeight="1" thickBot="1" x14ac:dyDescent="0.3">
      <c r="A67" s="250" t="s">
        <v>99</v>
      </c>
      <c r="B67" s="251"/>
      <c r="C67" s="41">
        <f t="shared" ref="C67:H67" si="5">SUM(C68:C75)</f>
        <v>22902379.75</v>
      </c>
      <c r="D67" s="41">
        <f t="shared" si="5"/>
        <v>3562633.1599999997</v>
      </c>
      <c r="E67" s="41">
        <f t="shared" si="5"/>
        <v>18365813.149999999</v>
      </c>
      <c r="F67" s="41">
        <f t="shared" si="5"/>
        <v>973933.42999999993</v>
      </c>
      <c r="G67" s="41">
        <f t="shared" si="5"/>
        <v>779205.49</v>
      </c>
      <c r="H67" s="41">
        <f t="shared" si="5"/>
        <v>1515505.9200000002</v>
      </c>
      <c r="I67" s="29"/>
      <c r="J67" s="29"/>
      <c r="K67" s="29"/>
      <c r="L67" s="29"/>
    </row>
    <row r="68" spans="1:13" ht="158.25" customHeight="1" thickBot="1" x14ac:dyDescent="0.3">
      <c r="A68" s="3" t="s">
        <v>310</v>
      </c>
      <c r="B68" s="6" t="s">
        <v>197</v>
      </c>
      <c r="C68" s="35">
        <v>17000000</v>
      </c>
      <c r="D68" s="35">
        <v>2550000</v>
      </c>
      <c r="E68" s="35">
        <f>C68-D68</f>
        <v>14450000</v>
      </c>
      <c r="F68" s="3"/>
      <c r="G68" s="3"/>
      <c r="H68" s="35">
        <v>1000000</v>
      </c>
      <c r="I68" s="3">
        <v>2023</v>
      </c>
      <c r="J68" s="3" t="s">
        <v>198</v>
      </c>
      <c r="K68" s="3" t="s">
        <v>12</v>
      </c>
      <c r="L68" s="3" t="s">
        <v>91</v>
      </c>
      <c r="M68" s="80"/>
    </row>
    <row r="69" spans="1:13" ht="23.25" thickBot="1" x14ac:dyDescent="0.3">
      <c r="A69" s="3" t="s">
        <v>311</v>
      </c>
      <c r="B69" s="7" t="s">
        <v>100</v>
      </c>
      <c r="C69" s="34">
        <v>50000</v>
      </c>
      <c r="D69" s="34">
        <v>7500</v>
      </c>
      <c r="E69" s="34">
        <f>C69-D69</f>
        <v>42500</v>
      </c>
      <c r="F69" s="5"/>
      <c r="G69" s="5"/>
      <c r="H69" s="34">
        <v>50000</v>
      </c>
      <c r="I69" s="5">
        <v>2023</v>
      </c>
      <c r="J69" s="5" t="s">
        <v>101</v>
      </c>
      <c r="K69" s="5" t="s">
        <v>23</v>
      </c>
      <c r="L69" s="5" t="s">
        <v>102</v>
      </c>
    </row>
    <row r="70" spans="1:13" ht="34.5" thickBot="1" x14ac:dyDescent="0.3">
      <c r="A70" s="3" t="s">
        <v>312</v>
      </c>
      <c r="B70" s="6" t="s">
        <v>199</v>
      </c>
      <c r="C70" s="35">
        <v>80000</v>
      </c>
      <c r="D70" s="35">
        <v>80000</v>
      </c>
      <c r="E70" s="3"/>
      <c r="F70" s="3"/>
      <c r="G70" s="35">
        <v>10000</v>
      </c>
      <c r="H70" s="35">
        <v>70000</v>
      </c>
      <c r="I70" s="3">
        <v>2022</v>
      </c>
      <c r="J70" s="3" t="s">
        <v>103</v>
      </c>
      <c r="K70" s="3" t="s">
        <v>12</v>
      </c>
      <c r="L70" s="3" t="s">
        <v>104</v>
      </c>
    </row>
    <row r="71" spans="1:13" ht="156.75" customHeight="1" thickBot="1" x14ac:dyDescent="0.3">
      <c r="A71" s="236" t="s">
        <v>313</v>
      </c>
      <c r="B71" s="237" t="s">
        <v>105</v>
      </c>
      <c r="C71" s="44">
        <v>1077668.3400000001</v>
      </c>
      <c r="D71" s="44">
        <v>204355.19</v>
      </c>
      <c r="E71" s="44">
        <v>873313.15</v>
      </c>
      <c r="F71" s="238"/>
      <c r="G71" s="238"/>
      <c r="H71" s="238"/>
      <c r="I71" s="43">
        <v>2024</v>
      </c>
      <c r="J71" s="109" t="s">
        <v>447</v>
      </c>
      <c r="K71" s="43" t="s">
        <v>12</v>
      </c>
      <c r="L71" s="43" t="s">
        <v>91</v>
      </c>
    </row>
    <row r="72" spans="1:13" ht="106.5" customHeight="1" thickBot="1" x14ac:dyDescent="0.3">
      <c r="A72" s="3" t="s">
        <v>314</v>
      </c>
      <c r="B72" s="6" t="s">
        <v>200</v>
      </c>
      <c r="C72" s="35">
        <v>100000</v>
      </c>
      <c r="D72" s="35">
        <v>20000</v>
      </c>
      <c r="E72" s="35"/>
      <c r="F72" s="35">
        <v>80000</v>
      </c>
      <c r="G72" s="35">
        <v>20000</v>
      </c>
      <c r="H72" s="35">
        <v>80000</v>
      </c>
      <c r="I72" s="3">
        <v>2022</v>
      </c>
      <c r="J72" s="2" t="s">
        <v>216</v>
      </c>
      <c r="K72" s="3" t="s">
        <v>12</v>
      </c>
      <c r="L72" s="3" t="s">
        <v>91</v>
      </c>
    </row>
    <row r="73" spans="1:13" ht="45.75" thickBot="1" x14ac:dyDescent="0.3">
      <c r="A73" s="3" t="s">
        <v>315</v>
      </c>
      <c r="B73" s="9" t="s">
        <v>106</v>
      </c>
      <c r="C73" s="34">
        <v>865620.41</v>
      </c>
      <c r="D73" s="34">
        <v>129843.07</v>
      </c>
      <c r="E73" s="25"/>
      <c r="F73" s="34">
        <v>735777.34</v>
      </c>
      <c r="G73" s="25">
        <v>605934.29</v>
      </c>
      <c r="H73" s="34">
        <v>259686.12</v>
      </c>
      <c r="I73" s="5">
        <v>2022</v>
      </c>
      <c r="J73" s="4" t="s">
        <v>107</v>
      </c>
      <c r="K73" s="5" t="s">
        <v>12</v>
      </c>
      <c r="L73" s="5" t="s">
        <v>91</v>
      </c>
    </row>
    <row r="74" spans="1:13" ht="203.25" thickBot="1" x14ac:dyDescent="0.3">
      <c r="A74" s="3" t="s">
        <v>316</v>
      </c>
      <c r="B74" s="161" t="s">
        <v>401</v>
      </c>
      <c r="C74" s="44">
        <v>3530000</v>
      </c>
      <c r="D74" s="44">
        <v>530000</v>
      </c>
      <c r="E74" s="200">
        <v>3000000</v>
      </c>
      <c r="F74" s="44"/>
      <c r="G74" s="200"/>
      <c r="H74" s="44"/>
      <c r="I74" s="43">
        <v>2024</v>
      </c>
      <c r="J74" s="109" t="s">
        <v>441</v>
      </c>
      <c r="K74" s="5" t="s">
        <v>12</v>
      </c>
      <c r="L74" s="5" t="s">
        <v>91</v>
      </c>
    </row>
    <row r="75" spans="1:13" ht="43.5" customHeight="1" thickBot="1" x14ac:dyDescent="0.3">
      <c r="A75" s="3" t="s">
        <v>317</v>
      </c>
      <c r="B75" s="12" t="s">
        <v>108</v>
      </c>
      <c r="C75" s="35">
        <v>199091</v>
      </c>
      <c r="D75" s="35">
        <v>40934.9</v>
      </c>
      <c r="E75" s="35"/>
      <c r="F75" s="35">
        <v>158156.09</v>
      </c>
      <c r="G75" s="35">
        <v>143271.20000000001</v>
      </c>
      <c r="H75" s="35">
        <v>55819.8</v>
      </c>
      <c r="I75" s="3">
        <v>2022</v>
      </c>
      <c r="J75" s="2" t="s">
        <v>109</v>
      </c>
      <c r="K75" s="3" t="s">
        <v>12</v>
      </c>
      <c r="L75" s="3" t="s">
        <v>91</v>
      </c>
    </row>
    <row r="76" spans="1:13" ht="65.25" customHeight="1" thickBot="1" x14ac:dyDescent="0.3">
      <c r="A76" s="3" t="s">
        <v>318</v>
      </c>
      <c r="B76" s="160" t="s">
        <v>382</v>
      </c>
      <c r="C76" s="35">
        <v>479410.74</v>
      </c>
      <c r="D76" s="35"/>
      <c r="E76" s="35"/>
      <c r="F76" s="35">
        <v>479410.74</v>
      </c>
      <c r="G76" s="35"/>
      <c r="H76" s="35"/>
      <c r="I76" s="3">
        <v>2024</v>
      </c>
      <c r="J76" s="2" t="s">
        <v>383</v>
      </c>
      <c r="K76" s="3" t="s">
        <v>12</v>
      </c>
      <c r="L76" s="3" t="s">
        <v>384</v>
      </c>
    </row>
    <row r="77" spans="1:13" ht="30" customHeight="1" thickBot="1" x14ac:dyDescent="0.3">
      <c r="A77" s="242" t="s">
        <v>110</v>
      </c>
      <c r="B77" s="243"/>
      <c r="C77" s="41">
        <f t="shared" ref="C77:H77" si="6">SUM(C78:C85)</f>
        <v>3209995.58</v>
      </c>
      <c r="D77" s="41">
        <f t="shared" si="6"/>
        <v>184725.87</v>
      </c>
      <c r="E77" s="41">
        <f t="shared" si="6"/>
        <v>2662469.71</v>
      </c>
      <c r="F77" s="41">
        <f t="shared" si="6"/>
        <v>364000</v>
      </c>
      <c r="G77" s="41">
        <f t="shared" si="6"/>
        <v>70000</v>
      </c>
      <c r="H77" s="41">
        <f t="shared" si="6"/>
        <v>110000</v>
      </c>
      <c r="I77" s="30"/>
      <c r="J77" s="30"/>
      <c r="K77" s="30"/>
      <c r="L77" s="55" t="s">
        <v>90</v>
      </c>
    </row>
    <row r="78" spans="1:13" ht="23.25" thickBot="1" x14ac:dyDescent="0.3">
      <c r="A78" s="4" t="s">
        <v>319</v>
      </c>
      <c r="B78" s="7" t="s">
        <v>111</v>
      </c>
      <c r="C78" s="34">
        <v>20000</v>
      </c>
      <c r="D78" s="34">
        <v>20000</v>
      </c>
      <c r="E78" s="26"/>
      <c r="F78" s="26"/>
      <c r="G78" s="34">
        <v>20000</v>
      </c>
      <c r="H78" s="5"/>
      <c r="I78" s="5">
        <v>2022</v>
      </c>
      <c r="J78" s="5" t="s">
        <v>112</v>
      </c>
      <c r="K78" s="4" t="s">
        <v>71</v>
      </c>
      <c r="L78" s="3" t="s">
        <v>114</v>
      </c>
    </row>
    <row r="79" spans="1:13" ht="56.25" customHeight="1" thickBot="1" x14ac:dyDescent="0.3">
      <c r="A79" s="4" t="s">
        <v>320</v>
      </c>
      <c r="B79" s="12" t="s">
        <v>113</v>
      </c>
      <c r="C79" s="35">
        <v>50000</v>
      </c>
      <c r="D79" s="35">
        <v>5000</v>
      </c>
      <c r="E79" s="35">
        <v>45000</v>
      </c>
      <c r="F79" s="27"/>
      <c r="G79" s="35">
        <v>50000</v>
      </c>
      <c r="H79" s="35"/>
      <c r="I79" s="3">
        <v>2022</v>
      </c>
      <c r="J79" s="2" t="s">
        <v>115</v>
      </c>
      <c r="K79" s="56" t="s">
        <v>23</v>
      </c>
      <c r="L79" s="5" t="s">
        <v>117</v>
      </c>
    </row>
    <row r="80" spans="1:13" ht="169.5" thickBot="1" x14ac:dyDescent="0.3">
      <c r="A80" s="4" t="s">
        <v>321</v>
      </c>
      <c r="B80" s="202" t="s">
        <v>385</v>
      </c>
      <c r="C80" s="163">
        <v>59995.58</v>
      </c>
      <c r="D80" s="163">
        <f>C80-E80</f>
        <v>39025.870000000003</v>
      </c>
      <c r="E80" s="203">
        <v>20969.71</v>
      </c>
      <c r="F80" s="203"/>
      <c r="G80" s="203"/>
      <c r="H80" s="163"/>
      <c r="I80" s="164">
        <v>2023</v>
      </c>
      <c r="J80" s="204" t="s">
        <v>386</v>
      </c>
      <c r="K80" s="205" t="s">
        <v>387</v>
      </c>
      <c r="L80" s="155" t="s">
        <v>90</v>
      </c>
    </row>
    <row r="81" spans="1:15" ht="34.5" thickBot="1" x14ac:dyDescent="0.3">
      <c r="A81" s="4" t="s">
        <v>322</v>
      </c>
      <c r="B81" s="6" t="s">
        <v>118</v>
      </c>
      <c r="C81" s="35">
        <v>30000</v>
      </c>
      <c r="D81" s="35">
        <v>30000</v>
      </c>
      <c r="E81" s="22"/>
      <c r="F81" s="22"/>
      <c r="G81" s="22"/>
      <c r="H81" s="35">
        <v>30000</v>
      </c>
      <c r="I81" s="3">
        <v>2023</v>
      </c>
      <c r="J81" s="88" t="s">
        <v>217</v>
      </c>
      <c r="K81" s="3" t="s">
        <v>32</v>
      </c>
      <c r="L81" s="5" t="s">
        <v>90</v>
      </c>
    </row>
    <row r="82" spans="1:15" ht="50.25" customHeight="1" thickBot="1" x14ac:dyDescent="0.3">
      <c r="A82" s="4" t="s">
        <v>323</v>
      </c>
      <c r="B82" s="19" t="s">
        <v>119</v>
      </c>
      <c r="C82" s="34">
        <v>346000</v>
      </c>
      <c r="D82" s="34">
        <v>51900</v>
      </c>
      <c r="E82" s="34">
        <v>294100</v>
      </c>
      <c r="F82" s="25"/>
      <c r="G82" s="25"/>
      <c r="H82" s="25"/>
      <c r="I82" s="5">
        <v>2023</v>
      </c>
      <c r="J82" s="54" t="s">
        <v>120</v>
      </c>
      <c r="K82" s="5" t="s">
        <v>12</v>
      </c>
      <c r="L82" s="3" t="s">
        <v>90</v>
      </c>
    </row>
    <row r="83" spans="1:15" ht="119.25" customHeight="1" thickBot="1" x14ac:dyDescent="0.3">
      <c r="A83" s="4" t="s">
        <v>324</v>
      </c>
      <c r="B83" s="145" t="s">
        <v>247</v>
      </c>
      <c r="C83" s="146">
        <v>80000</v>
      </c>
      <c r="D83" s="146">
        <f>C83*0.1</f>
        <v>8000</v>
      </c>
      <c r="E83" s="146">
        <f>C83*0.9</f>
        <v>72000</v>
      </c>
      <c r="F83" s="147"/>
      <c r="G83" s="148"/>
      <c r="H83" s="149">
        <v>80000</v>
      </c>
      <c r="I83" s="150">
        <v>2023</v>
      </c>
      <c r="J83" s="151" t="s">
        <v>238</v>
      </c>
      <c r="K83" s="150" t="s">
        <v>12</v>
      </c>
      <c r="L83" s="150" t="s">
        <v>90</v>
      </c>
    </row>
    <row r="84" spans="1:15" ht="79.5" customHeight="1" thickBot="1" x14ac:dyDescent="0.3">
      <c r="A84" s="4" t="s">
        <v>325</v>
      </c>
      <c r="B84" s="145" t="s">
        <v>235</v>
      </c>
      <c r="C84" s="146">
        <v>24000</v>
      </c>
      <c r="D84" s="146">
        <f>C84*0.2</f>
        <v>4800</v>
      </c>
      <c r="E84" s="146">
        <f>C84*0.85</f>
        <v>20400</v>
      </c>
      <c r="F84" s="147"/>
      <c r="G84" s="148"/>
      <c r="H84" s="148"/>
      <c r="I84" s="150">
        <v>2024</v>
      </c>
      <c r="J84" s="151" t="s">
        <v>236</v>
      </c>
      <c r="K84" s="152" t="s">
        <v>237</v>
      </c>
      <c r="L84" s="150" t="s">
        <v>90</v>
      </c>
    </row>
    <row r="85" spans="1:15" ht="43.15" customHeight="1" thickBot="1" x14ac:dyDescent="0.3">
      <c r="A85" s="4" t="s">
        <v>326</v>
      </c>
      <c r="B85" s="76" t="s">
        <v>121</v>
      </c>
      <c r="C85" s="35">
        <v>2600000</v>
      </c>
      <c r="D85" s="35">
        <v>26000</v>
      </c>
      <c r="E85" s="35">
        <v>2210000</v>
      </c>
      <c r="F85" s="35">
        <v>364000</v>
      </c>
      <c r="G85" s="22"/>
      <c r="H85" s="22"/>
      <c r="I85" s="3">
        <v>2022</v>
      </c>
      <c r="J85" s="52" t="s">
        <v>122</v>
      </c>
      <c r="K85" s="53" t="s">
        <v>123</v>
      </c>
      <c r="L85" s="3" t="s">
        <v>90</v>
      </c>
    </row>
    <row r="86" spans="1:15" ht="15.75" thickBot="1" x14ac:dyDescent="0.3">
      <c r="A86" s="244" t="s">
        <v>124</v>
      </c>
      <c r="B86" s="245"/>
      <c r="C86" s="40">
        <f t="shared" ref="C86:H86" si="7">C87+C114+C126</f>
        <v>8629453.3499999996</v>
      </c>
      <c r="D86" s="40">
        <f t="shared" si="7"/>
        <v>1249998.0060000001</v>
      </c>
      <c r="E86" s="40">
        <f t="shared" si="7"/>
        <v>6181832.75</v>
      </c>
      <c r="F86" s="40">
        <f t="shared" si="7"/>
        <v>3268222.594</v>
      </c>
      <c r="G86" s="40">
        <f t="shared" si="7"/>
        <v>392480.6</v>
      </c>
      <c r="H86" s="40">
        <f t="shared" si="7"/>
        <v>887160.84</v>
      </c>
      <c r="I86" s="11"/>
      <c r="J86" s="11"/>
      <c r="K86" s="11"/>
      <c r="L86" s="11"/>
    </row>
    <row r="87" spans="1:15" ht="54" customHeight="1" thickBot="1" x14ac:dyDescent="0.3">
      <c r="A87" s="242" t="s">
        <v>125</v>
      </c>
      <c r="B87" s="243"/>
      <c r="C87" s="41">
        <f t="shared" ref="C87:H87" si="8">SUM(C89:C101)</f>
        <v>3484438.35</v>
      </c>
      <c r="D87" s="41">
        <f t="shared" si="8"/>
        <v>627715.75600000005</v>
      </c>
      <c r="E87" s="41">
        <f t="shared" si="8"/>
        <v>1010000</v>
      </c>
      <c r="F87" s="41">
        <f t="shared" si="8"/>
        <v>1846722.594</v>
      </c>
      <c r="G87" s="41">
        <f t="shared" si="8"/>
        <v>382480.6</v>
      </c>
      <c r="H87" s="41">
        <f t="shared" si="8"/>
        <v>732160.84</v>
      </c>
      <c r="I87" s="21"/>
      <c r="J87" s="21"/>
      <c r="K87" s="21"/>
      <c r="L87" s="21"/>
    </row>
    <row r="88" spans="1:15" ht="182.25" customHeight="1" thickBot="1" x14ac:dyDescent="0.3">
      <c r="A88" s="62" t="s">
        <v>327</v>
      </c>
      <c r="B88" s="105" t="s">
        <v>219</v>
      </c>
      <c r="C88" s="64">
        <v>156390.53</v>
      </c>
      <c r="D88" s="64">
        <v>23458.58</v>
      </c>
      <c r="E88" s="64"/>
      <c r="F88" s="64">
        <v>132931.95000000001</v>
      </c>
      <c r="G88" s="64">
        <v>156390.53</v>
      </c>
      <c r="H88" s="64"/>
      <c r="I88" s="64">
        <v>2022</v>
      </c>
      <c r="J88" s="105" t="s">
        <v>220</v>
      </c>
      <c r="K88" s="66" t="s">
        <v>67</v>
      </c>
      <c r="L88" s="66" t="s">
        <v>127</v>
      </c>
    </row>
    <row r="89" spans="1:15" ht="117" customHeight="1" thickBot="1" x14ac:dyDescent="0.3">
      <c r="A89" s="62" t="s">
        <v>328</v>
      </c>
      <c r="B89" s="7" t="s">
        <v>364</v>
      </c>
      <c r="C89" s="50">
        <v>255796.91</v>
      </c>
      <c r="D89" s="50">
        <v>46869.54</v>
      </c>
      <c r="E89" s="24"/>
      <c r="F89" s="50">
        <v>208927.37</v>
      </c>
      <c r="G89" s="50"/>
      <c r="H89" s="50">
        <v>165000</v>
      </c>
      <c r="I89" s="14">
        <v>2023</v>
      </c>
      <c r="J89" s="31" t="s">
        <v>365</v>
      </c>
      <c r="K89" s="31" t="s">
        <v>126</v>
      </c>
      <c r="L89" s="31" t="s">
        <v>194</v>
      </c>
    </row>
    <row r="90" spans="1:15" ht="52.5" customHeight="1" thickBot="1" x14ac:dyDescent="0.3">
      <c r="A90" s="62" t="s">
        <v>329</v>
      </c>
      <c r="B90" s="105" t="s">
        <v>129</v>
      </c>
      <c r="C90" s="64">
        <v>15000</v>
      </c>
      <c r="D90" s="65">
        <v>15000</v>
      </c>
      <c r="E90" s="66"/>
      <c r="F90" s="66"/>
      <c r="G90" s="66"/>
      <c r="H90" s="65">
        <v>15000</v>
      </c>
      <c r="I90" s="66">
        <v>2023</v>
      </c>
      <c r="J90" s="66" t="s">
        <v>130</v>
      </c>
      <c r="K90" s="66" t="s">
        <v>26</v>
      </c>
      <c r="L90" s="66" t="s">
        <v>128</v>
      </c>
    </row>
    <row r="91" spans="1:15" ht="23.25" thickBot="1" x14ac:dyDescent="0.3">
      <c r="A91" s="62" t="s">
        <v>330</v>
      </c>
      <c r="B91" s="76" t="s">
        <v>195</v>
      </c>
      <c r="C91" s="64">
        <v>30000</v>
      </c>
      <c r="D91" s="64">
        <v>30000</v>
      </c>
      <c r="E91" s="32"/>
      <c r="F91" s="32"/>
      <c r="G91" s="64">
        <v>15000</v>
      </c>
      <c r="H91" s="64">
        <v>15000</v>
      </c>
      <c r="I91" s="32">
        <v>2022</v>
      </c>
      <c r="J91" s="32" t="s">
        <v>184</v>
      </c>
      <c r="K91" s="32" t="s">
        <v>12</v>
      </c>
      <c r="L91" s="66" t="s">
        <v>127</v>
      </c>
    </row>
    <row r="92" spans="1:15" ht="23.25" thickBot="1" x14ac:dyDescent="0.3">
      <c r="A92" s="62" t="s">
        <v>331</v>
      </c>
      <c r="B92" s="19" t="s">
        <v>185</v>
      </c>
      <c r="C92" s="67">
        <v>25000</v>
      </c>
      <c r="D92" s="67">
        <v>25000</v>
      </c>
      <c r="E92" s="31"/>
      <c r="F92" s="31"/>
      <c r="G92" s="31"/>
      <c r="H92" s="67">
        <v>25000</v>
      </c>
      <c r="I92" s="31">
        <v>2023</v>
      </c>
      <c r="J92" s="31" t="s">
        <v>131</v>
      </c>
      <c r="K92" s="31" t="s">
        <v>12</v>
      </c>
      <c r="L92" s="31" t="s">
        <v>128</v>
      </c>
      <c r="M92" s="81"/>
      <c r="N92" s="81"/>
      <c r="O92" s="81"/>
    </row>
    <row r="93" spans="1:15" ht="78" customHeight="1" thickBot="1" x14ac:dyDescent="0.3">
      <c r="A93" s="62" t="s">
        <v>332</v>
      </c>
      <c r="B93" s="106" t="s">
        <v>132</v>
      </c>
      <c r="C93" s="63">
        <v>54000</v>
      </c>
      <c r="D93" s="63">
        <v>54000</v>
      </c>
      <c r="E93" s="60"/>
      <c r="F93" s="60"/>
      <c r="G93" s="60"/>
      <c r="H93" s="63">
        <v>54000</v>
      </c>
      <c r="I93" s="59">
        <v>2023</v>
      </c>
      <c r="J93" s="59" t="s">
        <v>133</v>
      </c>
      <c r="K93" s="59" t="s">
        <v>67</v>
      </c>
      <c r="L93" s="61" t="s">
        <v>128</v>
      </c>
      <c r="M93" s="81"/>
      <c r="N93" s="81"/>
      <c r="O93" s="81"/>
    </row>
    <row r="94" spans="1:15" ht="113.25" customHeight="1" thickBot="1" x14ac:dyDescent="0.3">
      <c r="A94" s="62" t="s">
        <v>333</v>
      </c>
      <c r="B94" s="67" t="s">
        <v>221</v>
      </c>
      <c r="C94" s="67">
        <v>455641.44</v>
      </c>
      <c r="D94" s="67">
        <f>C94*0.15</f>
        <v>68346.216</v>
      </c>
      <c r="E94" s="67"/>
      <c r="F94" s="67">
        <f>C94-D94</f>
        <v>387295.22399999999</v>
      </c>
      <c r="G94" s="67">
        <v>277480.59999999998</v>
      </c>
      <c r="H94" s="67">
        <v>178160.84</v>
      </c>
      <c r="I94" s="67">
        <v>2022</v>
      </c>
      <c r="J94" s="67" t="s">
        <v>222</v>
      </c>
      <c r="K94" s="67" t="s">
        <v>223</v>
      </c>
      <c r="L94" s="67" t="s">
        <v>128</v>
      </c>
      <c r="M94" s="81"/>
      <c r="N94" s="81"/>
      <c r="O94" s="81"/>
    </row>
    <row r="95" spans="1:15" ht="127.5" customHeight="1" thickBot="1" x14ac:dyDescent="0.3">
      <c r="A95" s="62" t="s">
        <v>334</v>
      </c>
      <c r="B95" s="106" t="s">
        <v>135</v>
      </c>
      <c r="C95" s="63">
        <v>60000</v>
      </c>
      <c r="D95" s="63">
        <v>9000</v>
      </c>
      <c r="E95" s="63"/>
      <c r="F95" s="63">
        <v>51000</v>
      </c>
      <c r="G95" s="48"/>
      <c r="H95" s="48"/>
      <c r="I95" s="48">
        <v>2023</v>
      </c>
      <c r="J95" s="48" t="s">
        <v>208</v>
      </c>
      <c r="K95" s="48" t="s">
        <v>23</v>
      </c>
      <c r="L95" s="61" t="s">
        <v>128</v>
      </c>
      <c r="M95" s="81"/>
      <c r="N95" s="81"/>
      <c r="O95" s="81"/>
    </row>
    <row r="96" spans="1:15" ht="90.75" customHeight="1" thickBot="1" x14ac:dyDescent="0.3">
      <c r="A96" s="62" t="s">
        <v>335</v>
      </c>
      <c r="B96" s="19" t="s">
        <v>174</v>
      </c>
      <c r="C96" s="93">
        <v>859000</v>
      </c>
      <c r="D96" s="93">
        <v>59000</v>
      </c>
      <c r="E96" s="93"/>
      <c r="F96" s="93">
        <v>800000</v>
      </c>
      <c r="G96" s="69"/>
      <c r="H96" s="69"/>
      <c r="I96" s="69">
        <v>2022</v>
      </c>
      <c r="J96" s="69" t="s">
        <v>173</v>
      </c>
      <c r="K96" s="31" t="s">
        <v>47</v>
      </c>
      <c r="L96" s="31" t="s">
        <v>138</v>
      </c>
      <c r="M96" s="81"/>
      <c r="N96" s="81"/>
      <c r="O96" s="81"/>
    </row>
    <row r="97" spans="1:15" ht="78.75" customHeight="1" thickBot="1" x14ac:dyDescent="0.3">
      <c r="A97" s="62" t="s">
        <v>336</v>
      </c>
      <c r="B97" s="76" t="s">
        <v>136</v>
      </c>
      <c r="C97" s="68">
        <v>1000000</v>
      </c>
      <c r="D97" s="68">
        <v>100500</v>
      </c>
      <c r="E97" s="68">
        <v>500000</v>
      </c>
      <c r="F97" s="68">
        <v>399500</v>
      </c>
      <c r="G97" s="23"/>
      <c r="H97" s="68">
        <v>30000</v>
      </c>
      <c r="I97" s="13">
        <v>2022</v>
      </c>
      <c r="J97" s="13" t="s">
        <v>137</v>
      </c>
      <c r="K97" s="32" t="s">
        <v>32</v>
      </c>
      <c r="L97" s="61" t="s">
        <v>139</v>
      </c>
      <c r="M97" s="81"/>
      <c r="N97" s="81"/>
      <c r="O97" s="81"/>
    </row>
    <row r="98" spans="1:15" ht="64.5" customHeight="1" thickBot="1" x14ac:dyDescent="0.3">
      <c r="A98" s="62" t="s">
        <v>337</v>
      </c>
      <c r="B98" s="107" t="s">
        <v>140</v>
      </c>
      <c r="C98" s="92">
        <v>20000</v>
      </c>
      <c r="D98" s="92">
        <v>20000</v>
      </c>
      <c r="E98" s="67"/>
      <c r="F98" s="67"/>
      <c r="G98" s="67">
        <v>20000</v>
      </c>
      <c r="H98" s="67"/>
      <c r="I98" s="31">
        <v>2021</v>
      </c>
      <c r="J98" s="67" t="s">
        <v>186</v>
      </c>
      <c r="K98" s="67" t="s">
        <v>12</v>
      </c>
      <c r="L98" s="31" t="s">
        <v>139</v>
      </c>
      <c r="M98" s="81"/>
      <c r="N98" s="81"/>
      <c r="O98" s="81"/>
    </row>
    <row r="99" spans="1:15" ht="34.5" thickBot="1" x14ac:dyDescent="0.3">
      <c r="A99" s="62" t="s">
        <v>338</v>
      </c>
      <c r="B99" s="76" t="s">
        <v>209</v>
      </c>
      <c r="C99" s="68">
        <v>110000</v>
      </c>
      <c r="D99" s="68">
        <v>110000</v>
      </c>
      <c r="E99" s="32"/>
      <c r="F99" s="32"/>
      <c r="G99" s="68">
        <v>70000</v>
      </c>
      <c r="H99" s="32"/>
      <c r="I99" s="32">
        <v>2022</v>
      </c>
      <c r="J99" s="32" t="s">
        <v>218</v>
      </c>
      <c r="K99" s="32" t="s">
        <v>48</v>
      </c>
      <c r="L99" s="61" t="s">
        <v>143</v>
      </c>
    </row>
    <row r="100" spans="1:15" ht="123" customHeight="1" thickBot="1" x14ac:dyDescent="0.3">
      <c r="A100" s="62" t="s">
        <v>339</v>
      </c>
      <c r="B100" s="107" t="s">
        <v>141</v>
      </c>
      <c r="C100" s="67">
        <v>100000</v>
      </c>
      <c r="D100" s="67">
        <v>15000</v>
      </c>
      <c r="E100" s="67">
        <v>85000</v>
      </c>
      <c r="F100" s="67"/>
      <c r="G100" s="67"/>
      <c r="H100" s="67">
        <v>50000</v>
      </c>
      <c r="I100" s="31">
        <v>2023</v>
      </c>
      <c r="J100" s="67" t="s">
        <v>142</v>
      </c>
      <c r="K100" s="67" t="s">
        <v>12</v>
      </c>
      <c r="L100" s="31" t="s">
        <v>134</v>
      </c>
    </row>
    <row r="101" spans="1:15" ht="123" customHeight="1" thickBot="1" x14ac:dyDescent="0.3">
      <c r="A101" s="62" t="s">
        <v>340</v>
      </c>
      <c r="B101" s="112" t="s">
        <v>144</v>
      </c>
      <c r="C101" s="75">
        <v>500000</v>
      </c>
      <c r="D101" s="75">
        <v>75000</v>
      </c>
      <c r="E101" s="75">
        <v>425000</v>
      </c>
      <c r="F101" s="56"/>
      <c r="G101" s="56"/>
      <c r="H101" s="75">
        <v>200000</v>
      </c>
      <c r="I101" s="56">
        <v>2022</v>
      </c>
      <c r="J101" s="56" t="s">
        <v>145</v>
      </c>
      <c r="K101" s="56" t="s">
        <v>12</v>
      </c>
      <c r="L101" s="31" t="s">
        <v>134</v>
      </c>
    </row>
    <row r="102" spans="1:15" ht="123" customHeight="1" thickBot="1" x14ac:dyDescent="0.3">
      <c r="A102" s="62" t="s">
        <v>341</v>
      </c>
      <c r="B102" s="111" t="s">
        <v>229</v>
      </c>
      <c r="C102" s="108">
        <v>250000</v>
      </c>
      <c r="D102" s="113">
        <f>C102*0.15</f>
        <v>37500</v>
      </c>
      <c r="E102" s="113">
        <f>C102*0.85</f>
        <v>212500</v>
      </c>
      <c r="F102" s="114"/>
      <c r="G102" s="115"/>
      <c r="H102" s="113">
        <v>70000</v>
      </c>
      <c r="I102" s="42">
        <v>2023</v>
      </c>
      <c r="J102" s="116" t="s">
        <v>234</v>
      </c>
      <c r="K102" s="117" t="s">
        <v>233</v>
      </c>
      <c r="L102" s="20" t="s">
        <v>243</v>
      </c>
    </row>
    <row r="103" spans="1:15" ht="123" customHeight="1" thickBot="1" x14ac:dyDescent="0.3">
      <c r="A103" s="211" t="s">
        <v>342</v>
      </c>
      <c r="B103" s="228" t="s">
        <v>230</v>
      </c>
      <c r="C103" s="122">
        <v>165151.38</v>
      </c>
      <c r="D103" s="229">
        <v>24772.7</v>
      </c>
      <c r="E103" s="229"/>
      <c r="F103" s="230"/>
      <c r="G103" s="231"/>
      <c r="H103" s="232"/>
      <c r="I103" s="231">
        <v>2024</v>
      </c>
      <c r="J103" s="231" t="s">
        <v>440</v>
      </c>
      <c r="K103" s="215" t="s">
        <v>12</v>
      </c>
      <c r="L103" s="216" t="s">
        <v>244</v>
      </c>
    </row>
    <row r="104" spans="1:15" ht="123" customHeight="1" thickBot="1" x14ac:dyDescent="0.3">
      <c r="A104" s="211" t="s">
        <v>343</v>
      </c>
      <c r="B104" s="212" t="s">
        <v>404</v>
      </c>
      <c r="C104" s="122">
        <v>320191.03999999998</v>
      </c>
      <c r="D104" s="122">
        <v>320191.03999999998</v>
      </c>
      <c r="E104" s="121"/>
      <c r="F104" s="213"/>
      <c r="G104" s="214"/>
      <c r="H104" s="124"/>
      <c r="I104" s="214">
        <v>2024</v>
      </c>
      <c r="J104" s="214" t="s">
        <v>405</v>
      </c>
      <c r="K104" s="215" t="s">
        <v>12</v>
      </c>
      <c r="L104" s="216" t="s">
        <v>245</v>
      </c>
    </row>
    <row r="105" spans="1:15" ht="123" customHeight="1" thickBot="1" x14ac:dyDescent="0.3">
      <c r="A105" s="62" t="s">
        <v>344</v>
      </c>
      <c r="B105" s="129" t="s">
        <v>269</v>
      </c>
      <c r="C105" s="130">
        <v>52111.38</v>
      </c>
      <c r="D105" s="130">
        <f>C105-F105</f>
        <v>14616.71</v>
      </c>
      <c r="E105" s="165"/>
      <c r="F105" s="134">
        <v>37494.67</v>
      </c>
      <c r="G105" s="132"/>
      <c r="H105" s="130">
        <v>52111.38</v>
      </c>
      <c r="I105" s="134">
        <v>2023</v>
      </c>
      <c r="J105" s="134" t="s">
        <v>232</v>
      </c>
      <c r="K105" s="132" t="s">
        <v>12</v>
      </c>
      <c r="L105" s="166" t="s">
        <v>246</v>
      </c>
    </row>
    <row r="106" spans="1:15" ht="123" customHeight="1" thickBot="1" x14ac:dyDescent="0.3">
      <c r="A106" s="62" t="s">
        <v>345</v>
      </c>
      <c r="B106" s="129" t="s">
        <v>255</v>
      </c>
      <c r="C106" s="130">
        <v>150000</v>
      </c>
      <c r="D106" s="130">
        <v>22500</v>
      </c>
      <c r="E106" s="131"/>
      <c r="F106" s="130">
        <f>C106-D106</f>
        <v>127500</v>
      </c>
      <c r="G106" s="132"/>
      <c r="H106" s="133">
        <v>150000</v>
      </c>
      <c r="I106" s="134">
        <v>2023</v>
      </c>
      <c r="J106" s="134" t="s">
        <v>256</v>
      </c>
      <c r="K106" s="132" t="s">
        <v>12</v>
      </c>
      <c r="L106" s="135" t="s">
        <v>128</v>
      </c>
    </row>
    <row r="107" spans="1:15" ht="123" customHeight="1" thickBot="1" x14ac:dyDescent="0.3">
      <c r="A107" s="62" t="s">
        <v>346</v>
      </c>
      <c r="B107" s="118" t="s">
        <v>263</v>
      </c>
      <c r="C107" s="119">
        <v>847457.63</v>
      </c>
      <c r="D107" s="120"/>
      <c r="E107" s="121">
        <v>491525.43</v>
      </c>
      <c r="F107" s="122">
        <f>C107-E107</f>
        <v>355932.2</v>
      </c>
      <c r="G107" s="123"/>
      <c r="H107" s="124">
        <v>500000</v>
      </c>
      <c r="I107" s="125">
        <v>2023</v>
      </c>
      <c r="J107" s="125" t="s">
        <v>265</v>
      </c>
      <c r="K107" s="123" t="s">
        <v>12</v>
      </c>
      <c r="L107" s="126" t="s">
        <v>128</v>
      </c>
    </row>
    <row r="108" spans="1:15" ht="91.5" customHeight="1" thickBot="1" x14ac:dyDescent="0.3">
      <c r="A108" s="62" t="s">
        <v>347</v>
      </c>
      <c r="B108" s="127" t="s">
        <v>262</v>
      </c>
      <c r="C108" s="119">
        <v>747049.92</v>
      </c>
      <c r="D108" s="120"/>
      <c r="E108" s="121">
        <v>440758.7</v>
      </c>
      <c r="F108" s="122">
        <f>C108-E108</f>
        <v>306291.22000000003</v>
      </c>
      <c r="G108" s="123"/>
      <c r="H108" s="124">
        <v>450000</v>
      </c>
      <c r="I108" s="125">
        <v>2023</v>
      </c>
      <c r="J108" s="125" t="s">
        <v>264</v>
      </c>
      <c r="K108" s="123" t="s">
        <v>12</v>
      </c>
      <c r="L108" s="128" t="s">
        <v>242</v>
      </c>
    </row>
    <row r="109" spans="1:15" ht="91.5" customHeight="1" thickBot="1" x14ac:dyDescent="0.3">
      <c r="A109" s="62" t="s">
        <v>348</v>
      </c>
      <c r="B109" s="167" t="s">
        <v>267</v>
      </c>
      <c r="C109" s="168">
        <v>78298.009999999995</v>
      </c>
      <c r="D109" s="169">
        <f>C109*0.1</f>
        <v>7829.8009999999995</v>
      </c>
      <c r="E109" s="131"/>
      <c r="F109" s="170">
        <f>C109*0.9</f>
        <v>70468.209000000003</v>
      </c>
      <c r="G109" s="132"/>
      <c r="H109" s="171">
        <v>78298.009999999995</v>
      </c>
      <c r="I109" s="134">
        <v>2023</v>
      </c>
      <c r="J109" s="134" t="s">
        <v>268</v>
      </c>
      <c r="K109" s="132" t="s">
        <v>12</v>
      </c>
      <c r="L109" s="172" t="s">
        <v>242</v>
      </c>
    </row>
    <row r="110" spans="1:15" ht="91.5" customHeight="1" thickBot="1" x14ac:dyDescent="0.3">
      <c r="A110" s="62" t="s">
        <v>349</v>
      </c>
      <c r="B110" s="173" t="s">
        <v>359</v>
      </c>
      <c r="C110" s="168">
        <v>160330.73000000001</v>
      </c>
      <c r="D110" s="169">
        <v>24049.61</v>
      </c>
      <c r="E110" s="131"/>
      <c r="F110" s="170">
        <v>136281.12</v>
      </c>
      <c r="G110" s="132"/>
      <c r="H110" s="171">
        <v>160330.73000000001</v>
      </c>
      <c r="I110" s="134">
        <v>2023</v>
      </c>
      <c r="J110" s="134" t="s">
        <v>360</v>
      </c>
      <c r="K110" s="132" t="s">
        <v>361</v>
      </c>
      <c r="L110" s="172" t="s">
        <v>362</v>
      </c>
    </row>
    <row r="111" spans="1:15" ht="91.5" customHeight="1" thickBot="1" x14ac:dyDescent="0.3">
      <c r="A111" s="62" t="s">
        <v>350</v>
      </c>
      <c r="B111" s="217" t="s">
        <v>432</v>
      </c>
      <c r="C111" s="119">
        <v>503276.13</v>
      </c>
      <c r="D111" s="120">
        <v>85691.42</v>
      </c>
      <c r="E111" s="121"/>
      <c r="F111" s="218">
        <v>417584.71</v>
      </c>
      <c r="G111" s="123"/>
      <c r="H111" s="124"/>
      <c r="I111" s="125">
        <v>2024</v>
      </c>
      <c r="J111" s="125" t="s">
        <v>434</v>
      </c>
      <c r="K111" s="123" t="s">
        <v>433</v>
      </c>
      <c r="L111" s="172" t="s">
        <v>128</v>
      </c>
    </row>
    <row r="112" spans="1:15" ht="120" customHeight="1" thickBot="1" x14ac:dyDescent="0.3">
      <c r="A112" s="62" t="s">
        <v>351</v>
      </c>
      <c r="B112" s="217" t="s">
        <v>436</v>
      </c>
      <c r="C112" s="119">
        <v>291831.14</v>
      </c>
      <c r="D112" s="120">
        <v>291831.14</v>
      </c>
      <c r="E112" s="121"/>
      <c r="F112" s="218"/>
      <c r="G112" s="123"/>
      <c r="H112" s="124"/>
      <c r="I112" s="125">
        <v>2024</v>
      </c>
      <c r="J112" s="125" t="s">
        <v>435</v>
      </c>
      <c r="K112" s="123" t="s">
        <v>433</v>
      </c>
      <c r="L112" s="172" t="s">
        <v>128</v>
      </c>
    </row>
    <row r="113" spans="1:16" ht="194.25" customHeight="1" x14ac:dyDescent="0.25">
      <c r="A113" s="62" t="s">
        <v>352</v>
      </c>
      <c r="B113" s="186" t="s">
        <v>226</v>
      </c>
      <c r="C113" s="192">
        <f>D113+E113</f>
        <v>621730</v>
      </c>
      <c r="D113" s="192">
        <v>107730</v>
      </c>
      <c r="E113" s="187">
        <v>514000</v>
      </c>
      <c r="F113" s="188"/>
      <c r="G113" s="187"/>
      <c r="H113" s="188"/>
      <c r="I113" s="187">
        <v>2024</v>
      </c>
      <c r="J113" s="189" t="s">
        <v>248</v>
      </c>
      <c r="K113" s="190" t="s">
        <v>12</v>
      </c>
      <c r="L113" s="191" t="s">
        <v>128</v>
      </c>
    </row>
    <row r="114" spans="1:16" ht="39" customHeight="1" thickBot="1" x14ac:dyDescent="0.3">
      <c r="A114" s="242" t="s">
        <v>146</v>
      </c>
      <c r="B114" s="243"/>
      <c r="C114" s="41">
        <f>SUM(C116:C125)</f>
        <v>4594848</v>
      </c>
      <c r="D114" s="41">
        <f t="shared" ref="D114:H114" si="9">SUM(D116:D125)</f>
        <v>506007.2</v>
      </c>
      <c r="E114" s="41">
        <f t="shared" si="9"/>
        <v>4737940.8</v>
      </c>
      <c r="F114" s="41">
        <f t="shared" si="9"/>
        <v>1421500</v>
      </c>
      <c r="G114" s="41">
        <f t="shared" si="9"/>
        <v>10000</v>
      </c>
      <c r="H114" s="41">
        <f t="shared" si="9"/>
        <v>100000</v>
      </c>
      <c r="I114" s="21"/>
      <c r="J114" s="21"/>
      <c r="K114" s="21"/>
      <c r="L114" s="21"/>
    </row>
    <row r="115" spans="1:16" ht="67.5" customHeight="1" thickBot="1" x14ac:dyDescent="0.3">
      <c r="A115" s="32" t="s">
        <v>353</v>
      </c>
      <c r="B115" s="76" t="s">
        <v>210</v>
      </c>
      <c r="C115" s="35">
        <v>57115</v>
      </c>
      <c r="D115" s="35">
        <v>57115</v>
      </c>
      <c r="E115" s="94"/>
      <c r="F115" s="94"/>
      <c r="G115" s="35">
        <v>57115</v>
      </c>
      <c r="H115" s="94"/>
      <c r="I115" s="94">
        <v>2022</v>
      </c>
      <c r="J115" s="3" t="s">
        <v>211</v>
      </c>
      <c r="K115" s="3" t="s">
        <v>149</v>
      </c>
      <c r="L115" s="3" t="s">
        <v>150</v>
      </c>
    </row>
    <row r="116" spans="1:16" ht="51" customHeight="1" thickBot="1" x14ac:dyDescent="0.3">
      <c r="A116" s="32" t="s">
        <v>354</v>
      </c>
      <c r="B116" s="83" t="s">
        <v>147</v>
      </c>
      <c r="C116" s="84">
        <v>600000</v>
      </c>
      <c r="D116" s="84">
        <v>90000</v>
      </c>
      <c r="E116" s="95"/>
      <c r="F116" s="96">
        <v>510000</v>
      </c>
      <c r="G116" s="97"/>
      <c r="H116" s="98"/>
      <c r="I116" s="99">
        <v>2023</v>
      </c>
      <c r="J116" s="86" t="s">
        <v>148</v>
      </c>
      <c r="K116" s="85" t="s">
        <v>149</v>
      </c>
      <c r="L116" s="85" t="s">
        <v>150</v>
      </c>
    </row>
    <row r="117" spans="1:16" ht="32.25" customHeight="1" thickBot="1" x14ac:dyDescent="0.3">
      <c r="A117" s="32" t="s">
        <v>355</v>
      </c>
      <c r="B117" s="18" t="s">
        <v>151</v>
      </c>
      <c r="C117" s="35">
        <v>300000</v>
      </c>
      <c r="D117" s="35">
        <v>45000</v>
      </c>
      <c r="E117" s="27"/>
      <c r="F117" s="35">
        <v>255000</v>
      </c>
      <c r="G117" s="27"/>
      <c r="H117" s="27"/>
      <c r="I117" s="3">
        <v>2023</v>
      </c>
      <c r="J117" s="3" t="s">
        <v>152</v>
      </c>
      <c r="K117" s="3" t="s">
        <v>149</v>
      </c>
      <c r="L117" s="3" t="s">
        <v>150</v>
      </c>
    </row>
    <row r="118" spans="1:16" ht="56.25" customHeight="1" thickBot="1" x14ac:dyDescent="0.3">
      <c r="A118" s="32" t="s">
        <v>356</v>
      </c>
      <c r="B118" s="73" t="s">
        <v>153</v>
      </c>
      <c r="C118" s="34">
        <v>60000</v>
      </c>
      <c r="D118" s="34">
        <v>9000</v>
      </c>
      <c r="E118" s="26"/>
      <c r="F118" s="34">
        <v>51000</v>
      </c>
      <c r="G118" s="26"/>
      <c r="H118" s="26"/>
      <c r="I118" s="5">
        <v>2023</v>
      </c>
      <c r="J118" s="5" t="s">
        <v>154</v>
      </c>
      <c r="K118" s="5" t="s">
        <v>149</v>
      </c>
      <c r="L118" s="85" t="s">
        <v>150</v>
      </c>
    </row>
    <row r="119" spans="1:16" ht="33.75" customHeight="1" thickBot="1" x14ac:dyDescent="0.3">
      <c r="A119" s="32" t="s">
        <v>363</v>
      </c>
      <c r="B119" s="12" t="s">
        <v>155</v>
      </c>
      <c r="C119" s="35">
        <v>30000</v>
      </c>
      <c r="D119" s="35">
        <v>4500</v>
      </c>
      <c r="E119" s="27"/>
      <c r="F119" s="35">
        <v>25500</v>
      </c>
      <c r="G119" s="27"/>
      <c r="H119" s="27"/>
      <c r="I119" s="3">
        <v>2023</v>
      </c>
      <c r="J119" s="56" t="s">
        <v>156</v>
      </c>
      <c r="K119" s="53" t="s">
        <v>23</v>
      </c>
      <c r="L119" s="3" t="s">
        <v>150</v>
      </c>
    </row>
    <row r="120" spans="1:16" ht="23.25" thickBot="1" x14ac:dyDescent="0.3">
      <c r="A120" s="32" t="s">
        <v>381</v>
      </c>
      <c r="B120" s="73" t="s">
        <v>157</v>
      </c>
      <c r="C120" s="34">
        <v>400000</v>
      </c>
      <c r="D120" s="34">
        <v>60000</v>
      </c>
      <c r="E120" s="26"/>
      <c r="F120" s="34">
        <v>340000</v>
      </c>
      <c r="G120" s="26"/>
      <c r="H120" s="26"/>
      <c r="I120" s="5">
        <v>2023</v>
      </c>
      <c r="J120" s="14" t="s">
        <v>158</v>
      </c>
      <c r="K120" s="54" t="s">
        <v>116</v>
      </c>
      <c r="L120" s="85" t="s">
        <v>94</v>
      </c>
    </row>
    <row r="121" spans="1:16" ht="47.25" customHeight="1" thickBot="1" x14ac:dyDescent="0.3">
      <c r="A121" s="32" t="s">
        <v>392</v>
      </c>
      <c r="B121" s="12" t="s">
        <v>159</v>
      </c>
      <c r="C121" s="35">
        <v>50000</v>
      </c>
      <c r="D121" s="35">
        <v>50000</v>
      </c>
      <c r="E121" s="22"/>
      <c r="F121" s="22"/>
      <c r="G121" s="35">
        <v>10000</v>
      </c>
      <c r="H121" s="35">
        <v>40000</v>
      </c>
      <c r="I121" s="3">
        <v>2021</v>
      </c>
      <c r="J121" s="32" t="s">
        <v>160</v>
      </c>
      <c r="K121" s="52" t="s">
        <v>12</v>
      </c>
      <c r="L121" s="3" t="s">
        <v>150</v>
      </c>
    </row>
    <row r="122" spans="1:16" ht="23.25" thickBot="1" x14ac:dyDescent="0.3">
      <c r="A122" s="32" t="s">
        <v>423</v>
      </c>
      <c r="B122" s="72" t="s">
        <v>161</v>
      </c>
      <c r="C122" s="39">
        <v>1138048</v>
      </c>
      <c r="D122" s="39">
        <v>170707.20000000001</v>
      </c>
      <c r="E122" s="39">
        <v>967340.8</v>
      </c>
      <c r="F122" s="25"/>
      <c r="G122" s="25"/>
      <c r="H122" s="25"/>
      <c r="I122" s="89">
        <v>2023</v>
      </c>
      <c r="J122" s="58" t="s">
        <v>162</v>
      </c>
      <c r="K122" s="57" t="s">
        <v>149</v>
      </c>
      <c r="L122" s="85" t="s">
        <v>128</v>
      </c>
    </row>
    <row r="123" spans="1:16" ht="23.25" thickBot="1" x14ac:dyDescent="0.3">
      <c r="A123" s="32" t="s">
        <v>424</v>
      </c>
      <c r="B123" s="74" t="s">
        <v>163</v>
      </c>
      <c r="C123" s="90">
        <f>SUM(D123:F123)</f>
        <v>16800</v>
      </c>
      <c r="D123" s="90">
        <v>16800</v>
      </c>
      <c r="E123" s="22"/>
      <c r="F123" s="22"/>
      <c r="G123" s="22"/>
      <c r="H123" s="91" t="s">
        <v>164</v>
      </c>
      <c r="I123" s="91">
        <v>2022</v>
      </c>
      <c r="J123" s="52" t="s">
        <v>176</v>
      </c>
      <c r="K123" s="13" t="s">
        <v>23</v>
      </c>
      <c r="L123" s="3" t="s">
        <v>128</v>
      </c>
    </row>
    <row r="124" spans="1:16" ht="360.75" thickBot="1" x14ac:dyDescent="0.3">
      <c r="A124" s="32" t="s">
        <v>392</v>
      </c>
      <c r="B124" s="74" t="s">
        <v>426</v>
      </c>
      <c r="C124" s="90" t="s">
        <v>428</v>
      </c>
      <c r="D124" s="90"/>
      <c r="E124" s="207">
        <v>2070600</v>
      </c>
      <c r="F124" s="206"/>
      <c r="G124" s="22"/>
      <c r="H124" s="91"/>
      <c r="I124" s="91">
        <v>2024</v>
      </c>
      <c r="J124" s="208" t="s">
        <v>429</v>
      </c>
      <c r="K124" s="13" t="s">
        <v>12</v>
      </c>
      <c r="L124" s="3" t="s">
        <v>128</v>
      </c>
    </row>
    <row r="125" spans="1:16" ht="68.25" thickBot="1" x14ac:dyDescent="0.3">
      <c r="A125" s="32" t="s">
        <v>423</v>
      </c>
      <c r="B125" s="70" t="s">
        <v>165</v>
      </c>
      <c r="C125" s="39">
        <f>SUM(D125:F125)</f>
        <v>2000000</v>
      </c>
      <c r="D125" s="39">
        <v>60000</v>
      </c>
      <c r="E125" s="39">
        <v>1700000</v>
      </c>
      <c r="F125" s="39">
        <v>240000</v>
      </c>
      <c r="G125" s="25"/>
      <c r="H125" s="39">
        <v>60000</v>
      </c>
      <c r="I125" s="10">
        <v>2023</v>
      </c>
      <c r="J125" s="54" t="s">
        <v>166</v>
      </c>
      <c r="K125" s="55" t="s">
        <v>175</v>
      </c>
      <c r="L125" s="3" t="s">
        <v>128</v>
      </c>
    </row>
    <row r="126" spans="1:16" ht="15.75" thickBot="1" x14ac:dyDescent="0.3">
      <c r="A126" s="242" t="s">
        <v>167</v>
      </c>
      <c r="B126" s="243"/>
      <c r="C126" s="41">
        <f>SUM(C127:C129)</f>
        <v>550167</v>
      </c>
      <c r="D126" s="41">
        <f t="shared" ref="D126:H126" si="10">SUM(D127:D129)</f>
        <v>116275.05</v>
      </c>
      <c r="E126" s="41">
        <f t="shared" si="10"/>
        <v>433891.95</v>
      </c>
      <c r="F126" s="41">
        <f t="shared" si="10"/>
        <v>0</v>
      </c>
      <c r="G126" s="41">
        <f t="shared" si="10"/>
        <v>0</v>
      </c>
      <c r="H126" s="41">
        <f t="shared" si="10"/>
        <v>55000</v>
      </c>
      <c r="I126" s="21"/>
      <c r="J126" s="21"/>
      <c r="K126" s="21"/>
      <c r="L126" s="3" t="s">
        <v>128</v>
      </c>
      <c r="P126" s="82"/>
    </row>
    <row r="127" spans="1:16" ht="45.75" customHeight="1" thickBot="1" x14ac:dyDescent="0.3">
      <c r="A127" s="2" t="s">
        <v>424</v>
      </c>
      <c r="B127" s="18" t="s">
        <v>169</v>
      </c>
      <c r="C127" s="35">
        <v>45000</v>
      </c>
      <c r="D127" s="35">
        <v>45000</v>
      </c>
      <c r="E127" s="22"/>
      <c r="F127" s="22"/>
      <c r="G127" s="22"/>
      <c r="H127" s="35">
        <v>25000</v>
      </c>
      <c r="I127" s="3">
        <v>2022</v>
      </c>
      <c r="J127" s="3" t="s">
        <v>170</v>
      </c>
      <c r="K127" s="3" t="s">
        <v>12</v>
      </c>
      <c r="L127" s="13" t="s">
        <v>168</v>
      </c>
    </row>
    <row r="128" spans="1:16" ht="39" customHeight="1" thickBot="1" x14ac:dyDescent="0.3">
      <c r="A128" s="239" t="s">
        <v>425</v>
      </c>
      <c r="B128" s="240" t="s">
        <v>444</v>
      </c>
      <c r="C128" s="44">
        <v>475167</v>
      </c>
      <c r="D128" s="44">
        <v>71275.05</v>
      </c>
      <c r="E128" s="44">
        <v>403891.95</v>
      </c>
      <c r="F128" s="238"/>
      <c r="G128" s="238"/>
      <c r="H128" s="238"/>
      <c r="I128" s="43">
        <v>2024</v>
      </c>
      <c r="J128" s="241" t="s">
        <v>196</v>
      </c>
      <c r="K128" s="43" t="s">
        <v>12</v>
      </c>
      <c r="L128" s="43" t="s">
        <v>224</v>
      </c>
    </row>
    <row r="129" spans="1:12" ht="34.5" thickBot="1" x14ac:dyDescent="0.3">
      <c r="A129" s="2" t="s">
        <v>427</v>
      </c>
      <c r="B129" s="12" t="s">
        <v>178</v>
      </c>
      <c r="C129" s="68">
        <v>30000</v>
      </c>
      <c r="D129" s="13"/>
      <c r="E129" s="68">
        <v>30000</v>
      </c>
      <c r="F129" s="23"/>
      <c r="G129" s="23"/>
      <c r="H129" s="68">
        <v>30000</v>
      </c>
      <c r="I129" s="13">
        <v>2022</v>
      </c>
      <c r="J129" s="13" t="s">
        <v>171</v>
      </c>
      <c r="K129" s="13" t="s">
        <v>12</v>
      </c>
      <c r="L129" s="13" t="s">
        <v>224</v>
      </c>
    </row>
    <row r="130" spans="1:12" ht="105" x14ac:dyDescent="0.25">
      <c r="A130" s="224" t="s">
        <v>442</v>
      </c>
      <c r="B130" s="225" t="s">
        <v>443</v>
      </c>
      <c r="C130" s="224">
        <v>235294.12</v>
      </c>
      <c r="D130" s="224">
        <v>35294.120000000003</v>
      </c>
      <c r="E130" s="224">
        <v>200000</v>
      </c>
      <c r="F130" s="224"/>
      <c r="G130" s="224"/>
      <c r="H130" s="224"/>
      <c r="I130" s="224">
        <v>2025</v>
      </c>
      <c r="J130" s="226" t="s">
        <v>445</v>
      </c>
      <c r="K130" s="227" t="s">
        <v>12</v>
      </c>
      <c r="L130" s="227" t="s">
        <v>224</v>
      </c>
    </row>
  </sheetData>
  <autoFilter ref="A1:L128" xr:uid="{00000000-0009-0000-0000-000000000000}"/>
  <mergeCells count="11">
    <mergeCell ref="A22:B22"/>
    <mergeCell ref="A66:B66"/>
    <mergeCell ref="A67:B67"/>
    <mergeCell ref="A38:B38"/>
    <mergeCell ref="A3:B3"/>
    <mergeCell ref="A4:B4"/>
    <mergeCell ref="A126:B126"/>
    <mergeCell ref="A114:B114"/>
    <mergeCell ref="A86:B86"/>
    <mergeCell ref="A87:B87"/>
    <mergeCell ref="A77:B77"/>
  </mergeCells>
  <pageMargins left="1.15625" right="0.7" top="0.75" bottom="0.75" header="0.3" footer="0.3"/>
  <pageSetup paperSize="9"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2</vt:i4>
      </vt:variant>
    </vt:vector>
  </HeadingPairs>
  <TitlesOfParts>
    <vt:vector size="3" baseType="lpstr">
      <vt:lpstr>Lapa1</vt:lpstr>
      <vt:lpstr>Lapa1!_Hlk125018443</vt:lpstr>
      <vt:lpstr>Lapa1!_Hlk95398931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Lietvediba</cp:lastModifiedBy>
  <cp:lastPrinted>2023-08-24T11:03:11Z</cp:lastPrinted>
  <dcterms:created xsi:type="dcterms:W3CDTF">2022-04-04T07:30:39Z</dcterms:created>
  <dcterms:modified xsi:type="dcterms:W3CDTF">2024-11-25T11:45:27Z</dcterms:modified>
</cp:coreProperties>
</file>