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Lietotajs\Downloads\"/>
    </mc:Choice>
  </mc:AlternateContent>
  <xr:revisionPtr revIDLastSave="0" documentId="8_{7225FE03-4F21-4ADE-A1BC-03C792870EEE}" xr6:coauthVersionLast="47" xr6:coauthVersionMax="47" xr10:uidLastSave="{00000000-0000-0000-0000-000000000000}"/>
  <bookViews>
    <workbookView xWindow="-120" yWindow="-120" windowWidth="29040" windowHeight="15840" xr2:uid="{00000000-000D-0000-FFFF-FFFF00000000}"/>
  </bookViews>
  <sheets>
    <sheet name="Lapa1" sheetId="1" r:id="rId1"/>
  </sheets>
  <definedNames>
    <definedName name="_xlnm._FilterDatabase" localSheetId="0" hidden="1">Lapa1!$A$1:$L$127</definedName>
    <definedName name="_Hlk125018443" localSheetId="0">Lapa1!$B$108</definedName>
    <definedName name="_Hlk95398931" localSheetId="0">Lapa1!$B$104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1" l="1"/>
  <c r="D59" i="1"/>
  <c r="D80" i="1"/>
  <c r="D55" i="1" l="1"/>
  <c r="D60" i="1"/>
  <c r="F47" i="1" l="1"/>
  <c r="D105" i="1" l="1"/>
  <c r="F109" i="1"/>
  <c r="D109" i="1"/>
  <c r="F108" i="1" l="1"/>
  <c r="F107" i="1"/>
  <c r="F45" i="1" l="1"/>
  <c r="F106" i="1" l="1"/>
  <c r="F17" i="1"/>
  <c r="F36" i="1"/>
  <c r="F15" i="1"/>
  <c r="E83" i="1" l="1"/>
  <c r="D83" i="1"/>
  <c r="E84" i="1" l="1"/>
  <c r="D84" i="1"/>
  <c r="D102" i="1"/>
  <c r="E102" i="1"/>
  <c r="D94" i="1" l="1"/>
  <c r="F94" i="1" s="1"/>
  <c r="D29" i="1" l="1"/>
  <c r="F29" i="1" s="1"/>
  <c r="F16" i="1"/>
  <c r="E71" i="1" l="1"/>
  <c r="E68" i="1"/>
  <c r="D87" i="1" l="1"/>
  <c r="E87" i="1"/>
  <c r="F87" i="1"/>
  <c r="G87" i="1"/>
  <c r="H87" i="1"/>
  <c r="C87" i="1"/>
  <c r="D113" i="1"/>
  <c r="E113" i="1"/>
  <c r="F113" i="1"/>
  <c r="G113" i="1"/>
  <c r="H113" i="1"/>
  <c r="D125" i="1"/>
  <c r="E125" i="1"/>
  <c r="F125" i="1"/>
  <c r="G125" i="1"/>
  <c r="H125" i="1"/>
  <c r="C125" i="1"/>
  <c r="D77" i="1"/>
  <c r="E77" i="1"/>
  <c r="F77" i="1"/>
  <c r="G77" i="1"/>
  <c r="H77" i="1"/>
  <c r="C77" i="1"/>
  <c r="D67" i="1"/>
  <c r="F67" i="1"/>
  <c r="G67" i="1"/>
  <c r="H67" i="1"/>
  <c r="C67" i="1"/>
  <c r="D38" i="1"/>
  <c r="E38" i="1"/>
  <c r="F38" i="1"/>
  <c r="G38" i="1"/>
  <c r="H38" i="1"/>
  <c r="C38" i="1"/>
  <c r="D22" i="1"/>
  <c r="E22" i="1"/>
  <c r="F22" i="1"/>
  <c r="G22" i="1"/>
  <c r="H22" i="1"/>
  <c r="C22" i="1"/>
  <c r="D4" i="1"/>
  <c r="E4" i="1"/>
  <c r="F4" i="1"/>
  <c r="G4" i="1"/>
  <c r="H4" i="1"/>
  <c r="E69" i="1"/>
  <c r="E67" i="1" s="1"/>
  <c r="E66" i="1" l="1"/>
  <c r="G86" i="1"/>
  <c r="C66" i="1"/>
  <c r="H86" i="1"/>
  <c r="D86" i="1"/>
  <c r="F86" i="1"/>
  <c r="E86" i="1"/>
  <c r="H3" i="1"/>
  <c r="D3" i="1"/>
  <c r="F3" i="1"/>
  <c r="E3" i="1"/>
  <c r="G3" i="1"/>
  <c r="F66" i="1"/>
  <c r="H66" i="1"/>
  <c r="D66" i="1"/>
  <c r="G66" i="1"/>
  <c r="C5" i="1"/>
  <c r="C4" i="1" s="1"/>
  <c r="C3" i="1" s="1"/>
  <c r="C124" i="1"/>
  <c r="C122" i="1"/>
  <c r="C113" i="1" l="1"/>
  <c r="C86" i="1" s="1"/>
</calcChain>
</file>

<file path=xl/sharedStrings.xml><?xml version="1.0" encoding="utf-8"?>
<sst xmlns="http://schemas.openxmlformats.org/spreadsheetml/2006/main" count="604" uniqueCount="445">
  <si>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</si>
  <si>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</si>
  <si>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</si>
  <si>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</si>
  <si>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</si>
  <si>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</si>
  <si>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</si>
  <si>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</si>
  <si>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</si>
  <si>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</si>
  <si>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</si>
  <si>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</si>
  <si>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</si>
  <si>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</si>
  <si>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</si>
  <si>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</si>
  <si>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</si>
  <si>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</si>
  <si>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</si>
  <si>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</si>
  <si>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</si>
  <si>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</si>
  <si>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</si>
  <si>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</si>
  <si>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</si>
  <si>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</si>
  <si>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</si>
  <si>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</si>
  <si>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</si>
  <si>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</si>
  <si>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</si>
  <si>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</si>
  <si>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</si>
  <si>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</si>
  <si>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</si>
  <si>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</si>
  <si>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</si>
  <si>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</si>
  <si>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</si>
  <si>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</si>
  <si>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</si>
  <si>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</si>
  <si>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</si>
  <si>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</si>
  <si>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</si>
  <si>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</si>
  <si>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</si>
  <si>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</si>
  <si>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</si>
  <si>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</si>
  <si>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</si>
  <si>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</si>
  <si>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</si>
  <si>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</si>
  <si>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</si>
  <si>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</si>
  <si>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</si>
  <si>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</si>
  <si>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</si>
  <si>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</si>
  <si>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</si>
  <si>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</si>
  <si>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</si>
  <si>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</si>
  <si>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</si>
  <si>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</si>
  <si>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</si>
  <si>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</si>
  <si>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</si>
  <si>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</si>
  <si>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</si>
  <si>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</si>
  <si>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</si>
  <si>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</si>
  <si>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</si>
  <si>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</si>
  <si>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</si>
  <si>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</si>
  <si>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</si>
  <si>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</si>
  <si>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</si>
  <si>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</si>
  <si>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</si>
  <si>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</si>
  <si>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</si>
  <si>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</si>
  <si>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</si>
  <si>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</si>
  <si>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</si>
  <si>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</si>
  <si>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</si>
  <si>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</si>
  <si>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</si>
  <si>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</si>
  <si>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</si>
  <si>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</si>
  <si>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</si>
  <si>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</si>
  <si>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</si>
  <si>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</si>
  <si>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</si>
  <si>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</si>
  <si>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</si>
  <si>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</si>
  <si>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</si>
  <si>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</si>
  <si>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</si>
  <si>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</si>
  <si>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</si>
  <si>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</si>
  <si>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</si>
  <si>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</si>
  <si>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</si>
  <si>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</si>
  <si>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</si>
  <si>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</si>
  <si>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</si>
  <si>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</si>
  <si>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</si>
  <si>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</si>
  <si>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</si>
  <si>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</si>
  <si>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</si>
  <si>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</si>
  <si>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</si>
  <si>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</si>
  <si>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</si>
  <si>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</si>
  <si>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</si>
  <si>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</si>
  <si>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</si>
  <si>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</si>
  <si>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</si>
  <si>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</si>
  <si>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</si>
  <si>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</si>
  <si>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</si>
  <si>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</si>
  <si>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</si>
  <si>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</si>
  <si>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</si>
  <si>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</si>
  <si>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</si>
  <si>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</si>
  <si>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</si>
  <si>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</si>
  <si>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</si>
  <si>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</si>
  <si>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</si>
  <si>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</si>
  <si>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</si>
  <si>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</si>
  <si>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</si>
  <si>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</si>
  <si>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</si>
  <si>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</si>
  <si>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</si>
  <si>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</si>
  <si>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</si>
  <si>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</si>
  <si>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</si>
  <si>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</si>
  <si>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</si>
  <si>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</si>
  <si>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</si>
  <si>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</si>
  <si>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</si>
  <si>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</si>
  <si>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</si>
  <si>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</si>
  <si>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</si>
  <si>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</si>
  <si>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</si>
  <si>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</si>
  <si>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</si>
  <si>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</si>
  <si>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</si>
  <si>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</si>
  <si>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</si>
  <si>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</si>
  <si>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</si>
  <si>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</si>
  <si>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</si>
  <si>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</si>
  <si>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</si>
  <si>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</si>
  <si>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</si>
  <si>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</si>
  <si>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</si>
  <si>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</si>
  <si>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</si>
  <si>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</si>
  <si>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</si>
  <si>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</si>
  <si>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</si>
  <si>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</si>
  <si>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</si>
  <si>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</si>
  <si>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</si>
  <si>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</si>
  <si>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</si>
  <si>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</si>
  <si>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</si>
  <si>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</si>
  <si>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</si>
  <si>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</si>
  <si>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</si>
  <si>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</si>
  <si>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</si>
  <si>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</si>
  <si>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</si>
  <si>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</si>
  <si>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</si>
  <si>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</si>
  <si>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</si>
  <si>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</si>
  <si>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</si>
  <si>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</si>
  <si>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</si>
  <si>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</si>
  <si>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</si>
  <si>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</si>
  <si>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</si>
  <si>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</si>
  <si>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</si>
  <si>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</si>
  <si>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</si>
  <si>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</si>
  <si>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</si>
  <si>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</si>
  <si>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</si>
  <si>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 xml:space="preserve"> Kalna un Lauku ielā Dzelzavā,  Madonas novadā  ūdenssaimniecības un autoceļa  pārbūve</t>
  </si>
  <si>
    <t xml:space="preserve">Ēkas "Piesaules" Dzelzavā, Dzelzavā pārbūve par bibliotēku </t>
  </si>
  <si>
    <t>Veikta piebraucamā ceļa pārbūve Bērzu ielā 25, Aizpurvē, Dzelzavas pagastā</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</si>
  <si>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</si>
  <si>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</si>
  <si>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</si>
  <si>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</si>
  <si>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</si>
  <si>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</si>
  <si>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</si>
  <si>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</si>
  <si>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</si>
  <si>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</si>
  <si>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</si>
  <si>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</si>
  <si>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</si>
  <si>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</si>
  <si>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</si>
  <si>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</si>
  <si>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</si>
  <si>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</si>
  <si>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</si>
  <si>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</si>
  <si>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</si>
  <si>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</si>
  <si>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</si>
  <si>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</si>
  <si>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</si>
  <si>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</si>
  <si>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</si>
  <si>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</si>
  <si>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</si>
  <si>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</si>
  <si>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</si>
  <si>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</si>
  <si>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</si>
  <si>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</si>
  <si>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</si>
  <si>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</si>
  <si>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</si>
  <si>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</si>
  <si>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</si>
  <si>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</si>
  <si>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</si>
  <si>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</si>
  <si>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</si>
  <si>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</si>
  <si>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</si>
  <si>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</si>
  <si>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</si>
  <si>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</si>
  <si>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</si>
  <si>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</si>
  <si>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</si>
  <si>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</si>
  <si>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</si>
  <si>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</si>
  <si>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</si>
  <si>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</si>
  <si>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</si>
  <si>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</si>
  <si>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</si>
  <si>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</si>
  <si>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</si>
  <si>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</si>
  <si>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</si>
  <si>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</si>
  <si>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</si>
  <si>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</si>
  <si>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</si>
  <si>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</si>
  <si>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</si>
  <si>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</si>
  <si>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</si>
  <si>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</si>
  <si>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</si>
  <si>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</si>
  <si>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</si>
  <si>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</si>
  <si>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</si>
  <si>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</si>
  <si>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</si>
  <si>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</si>
  <si>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</si>
  <si>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</si>
  <si>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</si>
  <si>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</si>
  <si>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</si>
  <si>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</si>
  <si>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</si>
  <si>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</si>
  <si>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</si>
  <si>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</si>
  <si>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</si>
  <si>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</si>
  <si>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</si>
  <si>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</si>
  <si>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</si>
  <si>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</si>
  <si>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</si>
  <si>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</si>
  <si>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</si>
  <si>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</si>
  <si>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</si>
  <si>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</si>
  <si>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</si>
  <si>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</si>
  <si>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</si>
  <si>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</si>
  <si>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</si>
  <si>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</si>
  <si>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</si>
  <si>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</si>
  <si>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</si>
  <si>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</si>
  <si>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</si>
  <si>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</si>
  <si>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</si>
  <si>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</si>
  <si>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</si>
  <si>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</si>
  <si>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</si>
  <si>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</si>
  <si>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</si>
  <si>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</si>
  <si>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</si>
  <si>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</si>
  <si>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</si>
  <si>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</si>
  <si>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</si>
  <si>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</si>
  <si>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</si>
  <si>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</si>
  <si>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</si>
  <si>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</si>
  <si>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</si>
  <si>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</si>
  <si>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</si>
  <si>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</si>
  <si>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</si>
  <si>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</si>
  <si>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</si>
  <si>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</si>
  <si>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</si>
  <si>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</si>
  <si>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</si>
  <si>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</si>
  <si>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108.</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</si>
  <si>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</si>
  <si>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</si>
  <si>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</si>
  <si>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</si>
  <si>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</si>
  <si>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</si>
  <si>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</si>
  <si>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</si>
  <si>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</si>
  <si>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36.</t>
  </si>
  <si>
    <t>109.</t>
  </si>
  <si>
    <t>"Sporta medicīnas un zinātniskās pētniecības centra „Smeceres sils” jaunbūve" projektēšana</t>
  </si>
  <si>
    <t>"Sporta medicīnas un zinātniskās pētniecības centra „Smeceres sils” izbūve unpievadceļa izbūve</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</si>
  <si>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</si>
  <si>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</si>
  <si>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rezultātā Madonas novadā  tiks modernizētas 2 vispārējās izglītības iestādes - Madonas Valsts ģimnāzija un Madonas pilsētas vidusskola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</si>
  <si>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</si>
  <si>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</si>
  <si>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</si>
  <si>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</si>
  <si>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</si>
  <si>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</si>
  <si>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 xml:space="preserve">“Pašvaldības autoceļa J.Ramaņa ielā līdz pieslēgumam valsts autoceļam P 37 pārbūve Biksērē, Sarkaņu pagastā, Madonas novadā” </t>
  </si>
  <si>
    <t>Projekta  ietvaros  paredzēts  atjaunot  J.Ramaņa  ielas  asfalta  segumu,  Biksērē  posmā  no dzīvojamās ēkas  J.Ramaņa  ielā  9  līdz  reģionālajam  autoceļam  P37</t>
  </si>
  <si>
    <t>17.</t>
  </si>
  <si>
    <t>16.</t>
  </si>
  <si>
    <t>1.</t>
  </si>
  <si>
    <t>2.</t>
  </si>
  <si>
    <t>3.</t>
  </si>
  <si>
    <t>4.</t>
  </si>
  <si>
    <t>5.</t>
  </si>
  <si>
    <t>6.</t>
  </si>
  <si>
    <t>7.</t>
  </si>
  <si>
    <t>8.</t>
  </si>
  <si>
    <t>9.</t>
  </si>
  <si>
    <t>10.</t>
  </si>
  <si>
    <t>11.</t>
  </si>
  <si>
    <t>12.</t>
  </si>
  <si>
    <t>13.</t>
  </si>
  <si>
    <t>14.</t>
  </si>
  <si>
    <t>15.</t>
  </si>
  <si>
    <t>110.</t>
  </si>
  <si>
    <t>111.</t>
  </si>
  <si>
    <t>112.</t>
  </si>
  <si>
    <t>"Ēku siltumapgādes vieda vadība"</t>
  </si>
  <si>
    <t>113.</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</si>
  <si>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</si>
  <si>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</si>
  <si>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“Dzīvojamās ēkas pārbūve par pirmsskolas izglītības iestādes ēku Blaumaņa ielā 19, Madonā, Madonas novadā”</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</si>
  <si>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</si>
  <si>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“Autoceļa posma no Pārupes ielai līdz Latvijas valsts mežu Kalsnavas arborētumam pārbūve, Jaunkalsnavā” </t>
  </si>
  <si>
    <t>centrālā administrācija</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</si>
  <si>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</si>
  <si>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</si>
  <si>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Ērgļu skolas sporta laukuma pārbūve un teritorijas labiekārtošana</t>
  </si>
  <si>
    <t xml:space="preserve"> Sporta laukuma pārbūve, skrejceļu atjaunošana, mazēkas izbūve sporta inventāram un aprīkojumam.</t>
  </si>
  <si>
    <t>Ērgļu apvienības pārvalde, Centrālā administrācija</t>
  </si>
  <si>
    <t xml:space="preserve">Veikta  pašvaldības autoceļa Ozolu ielā Dzelzavā asfalta seguma atjaunošana. Projekta ietvaros paredzēts atjaunot Ozolu ielas asfalta segumu posmā no pieslēguma zonas valsts reģionālajam autoceļam P83 līdz Kļavu ielai Dzelzavā, Dzelzavas pagastā, Madonas novadā. Ielas atjaunotais garums 0,537 m, seguma platums pieņemts 5,50m, nomales platums 0,75m. Projekta ietvaros paredzēts izbūvēt arī visas esošās nobrauktuves uz blakus esošajiem īpašumiem esošos platumos. </t>
  </si>
  <si>
    <t>Projekts “Industriālās zonas un uzņēmējdarbības infrastruktūras izveide Madonas pilsētā Madonas novadā” tiks īstenots Saules ielā 71, Madonā. Tā mērķis ir attīstīt uzņēmējdarbības publisko infrastruktūru Madonas pilsētā, mazinot negatīvas sociālekonomiskās sekas reģionos, kurus pāreja uz klimatneitrālu ekonomiku ietekmējusi visvairāk. Projekta ietvaros plānots izbūvēt 3 angāra tipa ražošanas ēkas un labiekārtot tām pieguļošo teritoriju, nodrošinot drošu un ērtu transporta kustību un gājēju, mazāk aizsargāto satiksmes dalībnieku drošību. 
Projektā paredzēts veidot vispārēju un universālu uzņēmējdarbības infrastruktūru, kuru var izmantot dažādu nozaru komersanti, nepieciešamības gadījumā par privātajiem līdzekļiem to pielāgojot savām vajadzībām. Izbūvēto infrastruktūru izsoles kārtībā plānots nodot nomā komersantiem. Šī projekta ietvaros Madonas pilsētā tiks atjaunota uzņēmējdarbībai piemērota teritorija 1.05 ha platība.</t>
  </si>
  <si>
    <t>Prioritārais investīciju projekts "Pašvaldības autoceļa Ozolu ielā Dzelzavā, Dzelzavas pagastā  asfalta seguma atjaunošana</t>
  </si>
  <si>
    <t>114.</t>
  </si>
  <si>
    <t>115.</t>
  </si>
  <si>
    <t>Saules ielas posma no Rūpniecības ielas rotācijas apļa līdz valsts reģionālajam autoceļa P37 “Pļaviņas (Gostiņi)—Madona—Gulbene” atjaunošana</t>
  </si>
  <si>
    <t>116.</t>
  </si>
  <si>
    <t>“Riverways II – ūdenstūrisma pieejamība dažādām mērķauditorijām"</t>
  </si>
  <si>
    <t>Projekta ietvaros tiks veiktas aktivitātes Madonas novada Lubāna mitrāja zonā, pie Aiviekstes upes iztekas no Lubāna ezera, uzlabojot esošo infrastruktūru tiks nodrošināta vides pieejamība personām ar funkcionālajiem traucējumiem. Projekta ūdens pieejamības un izmantošanas uzlabošanai paredzēts novietot divas laivu piestātnes tās savienojot ar esošajām laipām un izveidot multifunkcionālu atpūtas vietu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</si>
</sst>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9"/>
      <color rgb="FFFF0000"/>
      <name val="Times New Roman"/>
      <family val="1"/>
      <charset val="186"/>
    </font>
    <font>
      <sz val="11"/>
      <color rgb="FFC00000"/>
      <name val="Calibri"/>
      <family val="2"/>
      <charset val="186"/>
      <scheme val="minor"/>
    </font>
    <font>
      <sz val="9"/>
      <name val="Times New Roman"/>
      <family val="1"/>
      <charset val="186"/>
    </font>
    <font>
      <sz val="12"/>
      <color theme="1"/>
      <name val="Times New Roman"/>
      <family val="1"/>
      <charset val="186"/>
    </font>
    <font>
      <sz val="9"/>
      <color theme="1"/>
      <name val="Arial"/>
      <family val="2"/>
      <charset val="186"/>
    </font>
    <font>
      <sz val="11"/>
      <color theme="1"/>
      <name val="Times New Roman"/>
      <family val="1"/>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theme="8" tint="0.79998168889431442"/>
        <bgColor indexed="64"/>
      </patternFill>
    </fill>
  </fills>
  <borders count="57">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52">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4" fontId="4" fillId="5" borderId="0" xfId="0" applyNumberFormat="1" applyFont="1" applyFill="1" applyAlignment="1">
      <alignment horizontal="center" vertical="center" wrapText="1"/>
    </xf>
    <xf numFmtId="0" fontId="9" fillId="6" borderId="3" xfId="0" applyFont="1" applyFill="1" applyBorder="1" applyAlignment="1">
      <alignment horizontal="center" vertical="center" wrapText="1"/>
    </xf>
    <xf numFmtId="4" fontId="4" fillId="6" borderId="48" xfId="0" applyNumberFormat="1" applyFont="1" applyFill="1" applyBorder="1" applyAlignment="1">
      <alignment horizontal="center" vertical="center" wrapText="1"/>
    </xf>
    <xf numFmtId="0" fontId="4" fillId="5" borderId="14" xfId="0" applyFont="1" applyFill="1" applyBorder="1" applyAlignment="1">
      <alignment vertical="center" wrapText="1"/>
    </xf>
    <xf numFmtId="0" fontId="4" fillId="5" borderId="48" xfId="0" applyFont="1" applyFill="1" applyBorder="1" applyAlignment="1">
      <alignment vertical="center" wrapText="1"/>
    </xf>
    <xf numFmtId="4" fontId="4" fillId="5" borderId="50" xfId="0" applyNumberFormat="1"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5" fillId="5" borderId="46" xfId="0" applyFont="1" applyFill="1" applyBorder="1" applyAlignment="1">
      <alignment vertical="center" wrapText="1"/>
    </xf>
    <xf numFmtId="4" fontId="5" fillId="5" borderId="44" xfId="0" applyNumberFormat="1" applyFont="1" applyFill="1" applyBorder="1" applyAlignment="1">
      <alignment horizontal="center" vertical="center" wrapText="1"/>
    </xf>
    <xf numFmtId="4"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center" wrapText="1"/>
    </xf>
    <xf numFmtId="4" fontId="5" fillId="5" borderId="37" xfId="0" applyNumberFormat="1" applyFont="1" applyFill="1" applyBorder="1" applyAlignment="1">
      <alignment horizontal="center" vertical="center" wrapText="1"/>
    </xf>
    <xf numFmtId="0" fontId="5" fillId="5" borderId="42"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1"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5" borderId="37" xfId="0" applyFont="1" applyFill="1" applyBorder="1" applyAlignment="1">
      <alignment horizontal="justify" vertical="center"/>
    </xf>
    <xf numFmtId="0" fontId="5" fillId="6" borderId="0" xfId="0" applyFont="1" applyFill="1" applyAlignment="1">
      <alignment horizontal="center" vertical="center" wrapText="1"/>
    </xf>
    <xf numFmtId="0" fontId="11" fillId="5" borderId="37" xfId="0" applyFont="1" applyFill="1" applyBorder="1" applyAlignment="1">
      <alignment vertical="center" wrapText="1"/>
    </xf>
    <xf numFmtId="4" fontId="11" fillId="5" borderId="37" xfId="0" applyNumberFormat="1" applyFont="1" applyFill="1" applyBorder="1" applyAlignment="1">
      <alignment horizontal="center" vertical="center" wrapText="1"/>
    </xf>
    <xf numFmtId="4" fontId="11" fillId="5" borderId="40"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4" fontId="11" fillId="5" borderId="42" xfId="0" applyNumberFormat="1"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6" borderId="41" xfId="0" applyFont="1" applyFill="1" applyBorder="1" applyAlignment="1">
      <alignment horizontal="center" vertical="center" wrapText="1"/>
    </xf>
    <xf numFmtId="4" fontId="4" fillId="5" borderId="48" xfId="0" applyNumberFormat="1" applyFont="1" applyFill="1" applyBorder="1" applyAlignment="1">
      <alignment horizontal="center" vertical="center" wrapText="1"/>
    </xf>
    <xf numFmtId="4" fontId="4" fillId="5" borderId="48"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4" fontId="4" fillId="8" borderId="37" xfId="0" applyNumberFormat="1" applyFont="1" applyFill="1" applyBorder="1" applyAlignment="1">
      <alignment vertical="center" wrapText="1"/>
    </xf>
    <xf numFmtId="4" fontId="4" fillId="8" borderId="49" xfId="0" applyNumberFormat="1" applyFont="1" applyFill="1" applyBorder="1" applyAlignment="1">
      <alignment horizontal="center" vertical="center" wrapText="1"/>
    </xf>
    <xf numFmtId="4" fontId="4" fillId="8" borderId="37" xfId="0" applyNumberFormat="1" applyFont="1" applyFill="1" applyBorder="1" applyAlignment="1">
      <alignment horizontal="center" vertical="center" wrapText="1"/>
    </xf>
    <xf numFmtId="0" fontId="4" fillId="8" borderId="43" xfId="0" applyFont="1" applyFill="1" applyBorder="1" applyAlignment="1">
      <alignment horizontal="center" vertical="center" wrapText="1"/>
    </xf>
    <xf numFmtId="4" fontId="4" fillId="8" borderId="55" xfId="0" applyNumberFormat="1" applyFont="1" applyFill="1" applyBorder="1" applyAlignment="1">
      <alignment horizontal="center" vertical="center" wrapText="1"/>
    </xf>
    <xf numFmtId="4" fontId="4" fillId="8" borderId="54" xfId="0" applyNumberFormat="1"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0" fontId="4" fillId="5" borderId="0" xfId="0" applyFont="1" applyFill="1" applyAlignment="1">
      <alignment vertical="center" wrapText="1"/>
    </xf>
    <xf numFmtId="0" fontId="9" fillId="6" borderId="5" xfId="0" applyFont="1" applyFill="1" applyBorder="1" applyAlignment="1">
      <alignment vertical="center" wrapText="1"/>
    </xf>
    <xf numFmtId="4" fontId="11" fillId="6" borderId="6" xfId="0" applyNumberFormat="1" applyFont="1" applyFill="1" applyBorder="1" applyAlignment="1">
      <alignment vertical="center" wrapText="1"/>
    </xf>
    <xf numFmtId="4"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42" xfId="0" applyFont="1" applyFill="1" applyBorder="1" applyAlignment="1">
      <alignment horizontal="justify" vertical="center"/>
    </xf>
    <xf numFmtId="4" fontId="11" fillId="5" borderId="44" xfId="0" applyNumberFormat="1" applyFont="1" applyFill="1" applyBorder="1" applyAlignment="1">
      <alignment horizontal="center" vertical="center" wrapText="1"/>
    </xf>
    <xf numFmtId="4" fontId="11" fillId="5" borderId="45" xfId="0" applyNumberFormat="1" applyFont="1" applyFill="1" applyBorder="1" applyAlignment="1">
      <alignment horizontal="center" vertical="center" wrapText="1"/>
    </xf>
    <xf numFmtId="4" fontId="11" fillId="5" borderId="39" xfId="0" applyNumberFormat="1" applyFont="1" applyFill="1" applyBorder="1" applyAlignment="1">
      <alignment horizontal="center" vertical="center" wrapText="1"/>
    </xf>
    <xf numFmtId="4" fontId="11" fillId="5" borderId="0" xfId="0" applyNumberFormat="1" applyFont="1" applyFill="1" applyAlignment="1">
      <alignment horizontal="center" vertical="center" wrapText="1"/>
    </xf>
    <xf numFmtId="0" fontId="11" fillId="6" borderId="0" xfId="0" applyFont="1" applyFill="1" applyAlignment="1">
      <alignment horizontal="center" vertical="center" wrapText="1"/>
    </xf>
    <xf numFmtId="0" fontId="11" fillId="5" borderId="3" xfId="0" applyFont="1" applyFill="1" applyBorder="1" applyAlignment="1">
      <alignment horizontal="center" vertical="center" wrapText="1"/>
    </xf>
    <xf numFmtId="0" fontId="11" fillId="6" borderId="6" xfId="0" applyFont="1" applyFill="1" applyBorder="1" applyAlignment="1">
      <alignment vertical="center" wrapText="1"/>
    </xf>
    <xf numFmtId="0" fontId="11" fillId="6" borderId="23" xfId="0" applyFont="1" applyFill="1" applyBorder="1" applyAlignment="1">
      <alignment horizontal="center" vertical="center" wrapText="1"/>
    </xf>
    <xf numFmtId="0" fontId="11" fillId="6" borderId="6" xfId="0" applyFont="1" applyFill="1" applyBorder="1" applyAlignment="1">
      <alignment horizontal="left"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2" fontId="11" fillId="5" borderId="3" xfId="0" applyNumberFormat="1" applyFont="1" applyFill="1" applyBorder="1" applyAlignment="1">
      <alignment vertical="center" wrapText="1"/>
    </xf>
    <xf numFmtId="2" fontId="11" fillId="5" borderId="3" xfId="0" applyNumberFormat="1"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vertical="center" wrapText="1"/>
    </xf>
    <xf numFmtId="4" fontId="11" fillId="5" borderId="3" xfId="0" applyNumberFormat="1" applyFont="1" applyFill="1" applyBorder="1" applyAlignment="1">
      <alignment horizontal="center" vertical="center" wrapText="1"/>
    </xf>
    <xf numFmtId="4" fontId="4" fillId="6" borderId="42" xfId="0" applyNumberFormat="1" applyFont="1" applyFill="1" applyBorder="1" applyAlignment="1">
      <alignment vertical="center" wrapText="1"/>
    </xf>
    <xf numFmtId="0" fontId="0" fillId="6" borderId="37" xfId="0" applyFill="1" applyBorder="1" applyAlignment="1">
      <alignment horizontal="center" vertical="center"/>
    </xf>
    <xf numFmtId="0" fontId="0" fillId="6" borderId="39" xfId="0" applyFill="1" applyBorder="1" applyAlignment="1">
      <alignment horizontal="center" vertical="center"/>
    </xf>
    <xf numFmtId="0" fontId="0" fillId="6" borderId="37" xfId="0" applyFill="1" applyBorder="1" applyAlignment="1">
      <alignment horizontal="center" vertical="center" wrapText="1"/>
    </xf>
    <xf numFmtId="0" fontId="4"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13" fillId="6" borderId="37" xfId="0" applyFont="1" applyFill="1" applyBorder="1" applyAlignment="1">
      <alignment horizontal="center" vertical="center"/>
    </xf>
    <xf numFmtId="4" fontId="5" fillId="8" borderId="37" xfId="0" applyNumberFormat="1" applyFont="1" applyFill="1" applyBorder="1" applyAlignment="1">
      <alignment vertical="center" wrapText="1"/>
    </xf>
    <xf numFmtId="4" fontId="5" fillId="8" borderId="45" xfId="0" applyNumberFormat="1" applyFont="1" applyFill="1" applyBorder="1" applyAlignment="1">
      <alignment horizontal="center" vertical="center" wrapText="1"/>
    </xf>
    <xf numFmtId="4" fontId="5" fillId="8" borderId="56" xfId="0" applyNumberFormat="1" applyFont="1" applyFill="1" applyBorder="1" applyAlignment="1">
      <alignment horizontal="center" vertical="center" wrapText="1"/>
    </xf>
    <xf numFmtId="4" fontId="5" fillId="8" borderId="40" xfId="0" applyNumberFormat="1" applyFont="1" applyFill="1" applyBorder="1" applyAlignment="1">
      <alignment horizontal="center" vertical="center" wrapText="1"/>
    </xf>
    <xf numFmtId="0" fontId="5" fillId="8" borderId="37" xfId="0" applyFont="1" applyFill="1" applyBorder="1" applyAlignment="1">
      <alignment horizontal="center" vertical="center" wrapText="1"/>
    </xf>
    <xf numFmtId="4" fontId="5" fillId="8" borderId="49" xfId="0" applyNumberFormat="1" applyFont="1" applyFill="1" applyBorder="1" applyAlignment="1">
      <alignment horizontal="center" vertical="center" wrapText="1"/>
    </xf>
    <xf numFmtId="4" fontId="5" fillId="8" borderId="37" xfId="0"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5" borderId="5" xfId="0" applyFont="1" applyFill="1" applyBorder="1" applyAlignment="1">
      <alignment vertical="center" wrapText="1"/>
    </xf>
    <xf numFmtId="0" fontId="11" fillId="6" borderId="5" xfId="0" applyFont="1" applyFill="1" applyBorder="1" applyAlignment="1">
      <alignment vertical="center" wrapText="1"/>
    </xf>
    <xf numFmtId="0" fontId="14" fillId="6" borderId="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6" xfId="0" applyFont="1" applyFill="1" applyBorder="1" applyAlignment="1">
      <alignment horizontal="center" vertical="center" wrapText="1"/>
    </xf>
    <xf numFmtId="4" fontId="9" fillId="5" borderId="37"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0" fontId="4" fillId="5" borderId="22" xfId="0" applyFont="1" applyFill="1" applyBorder="1" applyAlignment="1">
      <alignment horizontal="left" vertical="center" wrapText="1"/>
    </xf>
    <xf numFmtId="0" fontId="5" fillId="6" borderId="3" xfId="0" applyFont="1" applyFill="1" applyBorder="1" applyAlignment="1">
      <alignment vertical="center" wrapText="1"/>
    </xf>
    <xf numFmtId="0" fontId="5" fillId="6" borderId="3"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40" xfId="0" applyFont="1" applyFill="1" applyBorder="1" applyAlignment="1">
      <alignment vertical="center" wrapText="1"/>
    </xf>
    <xf numFmtId="0" fontId="5" fillId="5" borderId="4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0" xfId="0" applyFont="1" applyFill="1" applyAlignment="1">
      <alignment horizontal="center" vertical="center" wrapText="1"/>
    </xf>
    <xf numFmtId="0" fontId="5" fillId="6" borderId="5"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43" xfId="0" applyFont="1" applyFill="1" applyBorder="1" applyAlignment="1">
      <alignment vertical="center" wrapText="1"/>
    </xf>
    <xf numFmtId="4" fontId="9" fillId="5" borderId="46" xfId="0" applyNumberFormat="1"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4" fontId="9" fillId="5" borderId="42" xfId="0" applyNumberFormat="1" applyFont="1" applyFill="1" applyBorder="1" applyAlignment="1">
      <alignment horizontal="center" vertical="center" wrapText="1"/>
    </xf>
    <xf numFmtId="0" fontId="15" fillId="0" borderId="0" xfId="0" applyFont="1" applyAlignment="1">
      <alignment wrapText="1"/>
    </xf>
    <xf numFmtId="4" fontId="5" fillId="5" borderId="39"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4" fontId="5" fillId="6" borderId="6" xfId="0" applyNumberFormat="1" applyFont="1" applyFill="1" applyBorder="1" applyAlignment="1">
      <alignment vertical="center" wrapText="1"/>
    </xf>
    <xf numFmtId="0" fontId="5" fillId="5" borderId="35" xfId="0" applyFont="1" applyFill="1" applyBorder="1" applyAlignment="1">
      <alignment horizontal="center" vertical="center" wrapText="1"/>
    </xf>
    <xf numFmtId="0" fontId="16" fillId="0" borderId="0" xfId="0" applyFont="1" applyAlignment="1">
      <alignment wrapText="1"/>
    </xf>
    <xf numFmtId="2" fontId="5" fillId="5" borderId="3" xfId="0" applyNumberFormat="1" applyFont="1" applyFill="1" applyBorder="1" applyAlignment="1">
      <alignment horizontal="center" vertical="center" wrapText="1"/>
    </xf>
    <xf numFmtId="0" fontId="0" fillId="5" borderId="0" xfId="0" applyFill="1" applyAlignment="1">
      <alignment wrapText="1"/>
    </xf>
    <xf numFmtId="0" fontId="0" fillId="5" borderId="0" xfId="0" applyFill="1" applyAlignment="1">
      <alignment horizontal="center" vertical="center"/>
    </xf>
    <xf numFmtId="2" fontId="0" fillId="5" borderId="0" xfId="0" applyNumberFormat="1" applyFill="1" applyAlignment="1">
      <alignment horizontal="center" vertical="center"/>
    </xf>
    <xf numFmtId="0" fontId="17" fillId="5"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2024. gada</a:t>
          </a:r>
          <a:r>
            <a:rPr lang="lv-LV" sz="1100" baseline="0">
              <a:effectLst/>
              <a:latin typeface="Tahoma" panose="020B0604030504040204" pitchFamily="34" charset="0"/>
              <a:ea typeface="Tahoma" panose="020B0604030504040204" pitchFamily="34" charset="0"/>
            </a:rPr>
            <a:t> 06.09.2024.</a:t>
          </a:r>
          <a:endParaRPr lang="lv-LV" sz="1100">
            <a:effectLst/>
            <a:latin typeface="Tahoma" panose="020B0604030504040204" pitchFamily="34" charset="0"/>
            <a:ea typeface="Tahoma" panose="020B0604030504040204" pitchFamily="34" charset="0"/>
          </a:endParaRP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541</a:t>
          </a:r>
        </a:p>
        <a:p>
          <a:r>
            <a:rPr lang="lv-LV" sz="1100" baseline="0">
              <a:effectLst/>
              <a:latin typeface="Tahoma" panose="020B0604030504040204" pitchFamily="34" charset="0"/>
              <a:ea typeface="Tahoma" panose="020B0604030504040204" pitchFamily="34" charset="0"/>
            </a:rPr>
            <a:t>(protokols 19,1.p. )</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9"/>
  <sheetViews>
    <sheetView tabSelected="1" zoomScaleNormal="100" workbookViewId="0">
      <pane ySplit="2" topLeftCell="A3" activePane="bottomLeft" state="frozen"/>
      <selection pane="bottomLeft" activeCell="G139" sqref="G139"/>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172</v>
      </c>
      <c r="I1" s="1" t="s">
        <v>3</v>
      </c>
      <c r="J1" s="1" t="s">
        <v>4</v>
      </c>
      <c r="K1" s="1" t="s">
        <v>5</v>
      </c>
      <c r="L1" s="1" t="s">
        <v>6</v>
      </c>
    </row>
    <row r="2" spans="1:12" ht="57.75" customHeight="1" x14ac:dyDescent="0.25">
      <c r="A2" s="1"/>
      <c r="B2" s="100"/>
      <c r="C2" s="1"/>
      <c r="D2" s="1" t="s">
        <v>7</v>
      </c>
      <c r="E2" s="1" t="s">
        <v>8</v>
      </c>
      <c r="F2" s="1" t="s">
        <v>9</v>
      </c>
      <c r="G2" s="1"/>
      <c r="H2" s="1"/>
      <c r="I2" s="1"/>
      <c r="J2" s="1"/>
      <c r="K2" s="1"/>
      <c r="L2" s="1"/>
    </row>
    <row r="3" spans="1:12" ht="44.25" customHeight="1" thickBot="1" x14ac:dyDescent="0.3">
      <c r="A3" s="244" t="s">
        <v>10</v>
      </c>
      <c r="B3" s="245"/>
      <c r="C3" s="40">
        <f t="shared" ref="C3:H3" si="0">C4+C22+C38</f>
        <v>43454710.550000004</v>
      </c>
      <c r="D3" s="40">
        <f t="shared" si="0"/>
        <v>5422503.7400000002</v>
      </c>
      <c r="E3" s="40">
        <f t="shared" si="0"/>
        <v>14173381.040000001</v>
      </c>
      <c r="F3" s="40">
        <f t="shared" si="0"/>
        <v>20952777.359999996</v>
      </c>
      <c r="G3" s="40">
        <f t="shared" si="0"/>
        <v>1642095.9700000002</v>
      </c>
      <c r="H3" s="40">
        <f t="shared" si="0"/>
        <v>7732217.4199999999</v>
      </c>
      <c r="I3" s="11"/>
      <c r="J3" s="11"/>
      <c r="K3" s="11"/>
      <c r="L3" s="11"/>
    </row>
    <row r="4" spans="1:12" ht="39.75" customHeight="1" thickBot="1" x14ac:dyDescent="0.3">
      <c r="A4" s="246" t="s">
        <v>11</v>
      </c>
      <c r="B4" s="247"/>
      <c r="C4" s="41">
        <f>SUM(C5:C21)</f>
        <v>20732283.330000002</v>
      </c>
      <c r="D4" s="41">
        <f t="shared" ref="D4:H4" si="1">SUM(D5:D21)</f>
        <v>2648306.96</v>
      </c>
      <c r="E4" s="41">
        <f t="shared" si="1"/>
        <v>7241830.5600000005</v>
      </c>
      <c r="F4" s="41">
        <f t="shared" si="1"/>
        <v>10942412.259999998</v>
      </c>
      <c r="G4" s="41">
        <f t="shared" si="1"/>
        <v>678232.93</v>
      </c>
      <c r="H4" s="41">
        <f t="shared" si="1"/>
        <v>3201573.55</v>
      </c>
      <c r="I4" s="33"/>
      <c r="J4" s="33"/>
      <c r="K4" s="33"/>
      <c r="L4" s="33"/>
    </row>
    <row r="5" spans="1:12" ht="46.5" thickTop="1" thickBot="1" x14ac:dyDescent="0.3">
      <c r="A5" s="182" t="s">
        <v>405</v>
      </c>
      <c r="B5" s="183" t="s">
        <v>267</v>
      </c>
      <c r="C5" s="184">
        <f>SUM(D5:F5)</f>
        <v>1176522.44</v>
      </c>
      <c r="D5" s="184">
        <v>654463.62</v>
      </c>
      <c r="E5" s="184">
        <v>522058.82</v>
      </c>
      <c r="F5" s="173"/>
      <c r="G5" s="184">
        <v>541422.93000000005</v>
      </c>
      <c r="H5" s="184">
        <v>581740</v>
      </c>
      <c r="I5" s="173">
        <v>2022</v>
      </c>
      <c r="J5" s="173" t="s">
        <v>14</v>
      </c>
      <c r="K5" s="173" t="s">
        <v>12</v>
      </c>
      <c r="L5" s="173" t="s">
        <v>13</v>
      </c>
    </row>
    <row r="6" spans="1:12" ht="78" customHeight="1" thickTop="1" thickBot="1" x14ac:dyDescent="0.3">
      <c r="A6" s="182" t="s">
        <v>406</v>
      </c>
      <c r="B6" s="101" t="s">
        <v>179</v>
      </c>
      <c r="C6" s="34">
        <v>140000</v>
      </c>
      <c r="D6" s="34">
        <v>100000</v>
      </c>
      <c r="E6" s="34"/>
      <c r="F6" s="34">
        <v>140266.45000000001</v>
      </c>
      <c r="G6" s="34"/>
      <c r="H6" s="34">
        <v>240266.45</v>
      </c>
      <c r="I6" s="34">
        <v>2022</v>
      </c>
      <c r="J6" s="34" t="s">
        <v>16</v>
      </c>
      <c r="K6" s="34" t="s">
        <v>12</v>
      </c>
      <c r="L6" s="34" t="s">
        <v>13</v>
      </c>
    </row>
    <row r="7" spans="1:12" ht="24" thickTop="1" thickBot="1" x14ac:dyDescent="0.3">
      <c r="A7" s="182" t="s">
        <v>407</v>
      </c>
      <c r="B7" s="102" t="s">
        <v>18</v>
      </c>
      <c r="C7" s="47">
        <v>100000</v>
      </c>
      <c r="D7" s="47">
        <v>100000</v>
      </c>
      <c r="E7" s="47"/>
      <c r="F7" s="47"/>
      <c r="G7" s="47"/>
      <c r="H7" s="47">
        <v>100000</v>
      </c>
      <c r="I7" s="2">
        <v>2022</v>
      </c>
      <c r="J7" s="45" t="s">
        <v>19</v>
      </c>
      <c r="K7" s="45" t="s">
        <v>12</v>
      </c>
      <c r="L7" s="45" t="s">
        <v>13</v>
      </c>
    </row>
    <row r="8" spans="1:12" ht="35.25" customHeight="1" thickTop="1" thickBot="1" x14ac:dyDescent="0.3">
      <c r="A8" s="182" t="s">
        <v>408</v>
      </c>
      <c r="B8" s="101" t="s">
        <v>20</v>
      </c>
      <c r="C8" s="34">
        <v>68000</v>
      </c>
      <c r="D8" s="34">
        <v>68000</v>
      </c>
      <c r="E8" s="34"/>
      <c r="F8" s="34"/>
      <c r="G8" s="34">
        <v>30000</v>
      </c>
      <c r="H8" s="34">
        <v>38000</v>
      </c>
      <c r="I8" s="46">
        <v>2022</v>
      </c>
      <c r="J8" s="34" t="s">
        <v>21</v>
      </c>
      <c r="K8" s="34" t="s">
        <v>12</v>
      </c>
      <c r="L8" s="34" t="s">
        <v>13</v>
      </c>
    </row>
    <row r="9" spans="1:12" ht="55.5" customHeight="1" thickTop="1" thickBot="1" x14ac:dyDescent="0.3">
      <c r="A9" s="182" t="s">
        <v>409</v>
      </c>
      <c r="B9" s="77" t="s">
        <v>180</v>
      </c>
      <c r="C9" s="35">
        <v>100000</v>
      </c>
      <c r="D9" s="35">
        <v>100000</v>
      </c>
      <c r="E9" s="37"/>
      <c r="F9" s="37"/>
      <c r="G9" s="37"/>
      <c r="H9" s="35">
        <v>50000</v>
      </c>
      <c r="I9" s="3">
        <v>2022</v>
      </c>
      <c r="J9" s="45" t="s">
        <v>204</v>
      </c>
      <c r="K9" s="3" t="s">
        <v>12</v>
      </c>
      <c r="L9" s="3" t="s">
        <v>13</v>
      </c>
    </row>
    <row r="10" spans="1:12" ht="40.5" customHeight="1" thickTop="1" thickBot="1" x14ac:dyDescent="0.3">
      <c r="A10" s="182" t="s">
        <v>410</v>
      </c>
      <c r="B10" s="101" t="s">
        <v>192</v>
      </c>
      <c r="C10" s="34">
        <v>70000</v>
      </c>
      <c r="D10" s="34">
        <v>70000</v>
      </c>
      <c r="E10" s="34"/>
      <c r="F10" s="34"/>
      <c r="G10" s="34"/>
      <c r="H10" s="34">
        <v>70000</v>
      </c>
      <c r="I10" s="34">
        <v>2022</v>
      </c>
      <c r="J10" s="34" t="s">
        <v>191</v>
      </c>
      <c r="K10" s="34" t="s">
        <v>23</v>
      </c>
      <c r="L10" s="34" t="s">
        <v>13</v>
      </c>
    </row>
    <row r="11" spans="1:12" ht="24" thickTop="1" thickBot="1" x14ac:dyDescent="0.3">
      <c r="A11" s="182" t="s">
        <v>411</v>
      </c>
      <c r="B11" s="102" t="s">
        <v>24</v>
      </c>
      <c r="C11" s="35">
        <v>30000</v>
      </c>
      <c r="D11" s="35">
        <v>30000</v>
      </c>
      <c r="E11" s="45"/>
      <c r="F11" s="45"/>
      <c r="G11" s="45"/>
      <c r="H11" s="35">
        <v>30000</v>
      </c>
      <c r="I11" s="3">
        <v>2022</v>
      </c>
      <c r="J11" s="45" t="s">
        <v>25</v>
      </c>
      <c r="K11" s="45" t="s">
        <v>26</v>
      </c>
      <c r="L11" s="45" t="s">
        <v>13</v>
      </c>
    </row>
    <row r="12" spans="1:12" ht="24" thickTop="1" thickBot="1" x14ac:dyDescent="0.3">
      <c r="A12" s="182" t="s">
        <v>412</v>
      </c>
      <c r="B12" s="9" t="s">
        <v>27</v>
      </c>
      <c r="C12" s="34">
        <v>106810</v>
      </c>
      <c r="D12" s="34">
        <v>48666</v>
      </c>
      <c r="E12" s="34"/>
      <c r="F12" s="34">
        <v>58144</v>
      </c>
      <c r="G12" s="34">
        <v>106810</v>
      </c>
      <c r="H12" s="34"/>
      <c r="I12" s="4">
        <v>2021</v>
      </c>
      <c r="J12" s="4" t="s">
        <v>28</v>
      </c>
      <c r="K12" s="4" t="s">
        <v>23</v>
      </c>
      <c r="L12" s="4" t="s">
        <v>13</v>
      </c>
    </row>
    <row r="13" spans="1:12" ht="35.25" thickTop="1" thickBot="1" x14ac:dyDescent="0.3">
      <c r="A13" s="229" t="s">
        <v>413</v>
      </c>
      <c r="B13" s="230" t="s">
        <v>433</v>
      </c>
      <c r="C13" s="90">
        <v>746692.66</v>
      </c>
      <c r="D13" s="90">
        <v>746692.66</v>
      </c>
      <c r="E13" s="231"/>
      <c r="F13" s="231"/>
      <c r="G13" s="231"/>
      <c r="H13" s="90"/>
      <c r="I13" s="91">
        <v>2023</v>
      </c>
      <c r="J13" s="231" t="s">
        <v>434</v>
      </c>
      <c r="K13" s="231" t="s">
        <v>435</v>
      </c>
      <c r="L13" s="231" t="s">
        <v>13</v>
      </c>
    </row>
    <row r="14" spans="1:12" ht="46.5" thickTop="1" thickBot="1" x14ac:dyDescent="0.3">
      <c r="A14" s="182" t="s">
        <v>414</v>
      </c>
      <c r="B14" s="9" t="s">
        <v>29</v>
      </c>
      <c r="C14" s="34">
        <v>21419.74</v>
      </c>
      <c r="D14" s="34"/>
      <c r="E14" s="34">
        <v>21419.74</v>
      </c>
      <c r="F14" s="34"/>
      <c r="G14" s="34"/>
      <c r="H14" s="34">
        <v>21419.74</v>
      </c>
      <c r="I14" s="4">
        <v>2022</v>
      </c>
      <c r="J14" s="4" t="s">
        <v>30</v>
      </c>
      <c r="K14" s="4" t="s">
        <v>187</v>
      </c>
      <c r="L14" s="4" t="s">
        <v>31</v>
      </c>
    </row>
    <row r="15" spans="1:12" ht="63" customHeight="1" thickTop="1" thickBot="1" x14ac:dyDescent="0.3">
      <c r="A15" s="182" t="s">
        <v>415</v>
      </c>
      <c r="B15" s="180" t="s">
        <v>250</v>
      </c>
      <c r="C15" s="154">
        <v>869615.58</v>
      </c>
      <c r="D15" s="154"/>
      <c r="E15" s="154">
        <v>300000</v>
      </c>
      <c r="F15" s="154">
        <f>C15-E15</f>
        <v>569615.57999999996</v>
      </c>
      <c r="G15" s="181"/>
      <c r="H15" s="154">
        <v>869615.58</v>
      </c>
      <c r="I15" s="155">
        <v>2023</v>
      </c>
      <c r="J15" s="181" t="s">
        <v>261</v>
      </c>
      <c r="K15" s="181" t="s">
        <v>47</v>
      </c>
      <c r="L15" s="181" t="s">
        <v>13</v>
      </c>
    </row>
    <row r="16" spans="1:12" ht="82.5" customHeight="1" thickTop="1" thickBot="1" x14ac:dyDescent="0.3">
      <c r="A16" s="182" t="s">
        <v>416</v>
      </c>
      <c r="B16" s="9" t="s">
        <v>205</v>
      </c>
      <c r="C16" s="34">
        <v>500000</v>
      </c>
      <c r="D16" s="34">
        <v>75000</v>
      </c>
      <c r="E16" s="34"/>
      <c r="F16" s="34">
        <f>C16-D16</f>
        <v>425000</v>
      </c>
      <c r="G16" s="34"/>
      <c r="H16" s="34"/>
      <c r="I16" s="4">
        <v>2024</v>
      </c>
      <c r="J16" s="4" t="s">
        <v>206</v>
      </c>
      <c r="K16" s="4" t="s">
        <v>47</v>
      </c>
      <c r="L16" s="4" t="s">
        <v>13</v>
      </c>
    </row>
    <row r="17" spans="1:23" ht="202.5" customHeight="1" thickTop="1" thickBot="1" x14ac:dyDescent="0.3">
      <c r="A17" s="182" t="s">
        <v>417</v>
      </c>
      <c r="B17" s="49" t="s">
        <v>262</v>
      </c>
      <c r="C17" s="163">
        <v>12960156.359999999</v>
      </c>
      <c r="D17" s="163"/>
      <c r="E17" s="163">
        <v>3629094</v>
      </c>
      <c r="F17" s="163">
        <f>C17-E17</f>
        <v>9331062.3599999994</v>
      </c>
      <c r="G17" s="163"/>
      <c r="H17" s="163">
        <v>1050531.78</v>
      </c>
      <c r="I17" s="164">
        <v>2017</v>
      </c>
      <c r="J17" s="178" t="s">
        <v>254</v>
      </c>
      <c r="K17" s="178" t="s">
        <v>12</v>
      </c>
      <c r="L17" s="178" t="s">
        <v>13</v>
      </c>
    </row>
    <row r="18" spans="1:23" ht="98.25" customHeight="1" thickTop="1" thickBot="1" x14ac:dyDescent="0.3">
      <c r="A18" s="182" t="s">
        <v>418</v>
      </c>
      <c r="B18" s="211" t="s">
        <v>393</v>
      </c>
      <c r="C18" s="39">
        <v>3066382</v>
      </c>
      <c r="D18" s="39">
        <v>532182</v>
      </c>
      <c r="E18" s="39">
        <v>2534200</v>
      </c>
      <c r="F18" s="39"/>
      <c r="G18" s="39"/>
      <c r="H18" s="39"/>
      <c r="I18" s="10">
        <v>2024</v>
      </c>
      <c r="J18" s="212" t="s">
        <v>395</v>
      </c>
      <c r="K18" s="212" t="s">
        <v>12</v>
      </c>
      <c r="L18" s="212" t="s">
        <v>13</v>
      </c>
    </row>
    <row r="19" spans="1:23" ht="69.75" customHeight="1" thickTop="1" thickBot="1" x14ac:dyDescent="0.3">
      <c r="A19" s="182" t="s">
        <v>419</v>
      </c>
      <c r="B19" s="211" t="s">
        <v>399</v>
      </c>
      <c r="C19" s="39">
        <v>276538.82</v>
      </c>
      <c r="D19" s="39">
        <v>41480.82</v>
      </c>
      <c r="E19" s="39">
        <v>235058</v>
      </c>
      <c r="F19" s="39"/>
      <c r="G19" s="39"/>
      <c r="H19" s="39"/>
      <c r="I19" s="10">
        <v>2024</v>
      </c>
      <c r="J19" s="212" t="s">
        <v>400</v>
      </c>
      <c r="K19" s="212" t="s">
        <v>12</v>
      </c>
      <c r="L19" s="212" t="s">
        <v>13</v>
      </c>
    </row>
    <row r="20" spans="1:23" ht="91.5" customHeight="1" thickTop="1" thickBot="1" x14ac:dyDescent="0.3">
      <c r="A20" s="229" t="s">
        <v>404</v>
      </c>
      <c r="B20" s="225" t="s">
        <v>427</v>
      </c>
      <c r="C20" s="39">
        <v>350145.73</v>
      </c>
      <c r="D20" s="39">
        <v>59321.86</v>
      </c>
      <c r="E20" s="39"/>
      <c r="F20" s="39">
        <v>290823.87</v>
      </c>
      <c r="G20" s="39"/>
      <c r="H20" s="39"/>
      <c r="I20" s="10">
        <v>2024</v>
      </c>
      <c r="J20" s="212" t="s">
        <v>428</v>
      </c>
      <c r="K20" s="212" t="s">
        <v>12</v>
      </c>
      <c r="L20" s="212" t="s">
        <v>13</v>
      </c>
    </row>
    <row r="21" spans="1:23" ht="52.5" customHeight="1" thickTop="1" thickBot="1" x14ac:dyDescent="0.3">
      <c r="A21" s="182" t="s">
        <v>403</v>
      </c>
      <c r="B21" s="102" t="s">
        <v>193</v>
      </c>
      <c r="C21" s="35">
        <v>150000</v>
      </c>
      <c r="D21" s="35">
        <v>22500</v>
      </c>
      <c r="E21" s="35"/>
      <c r="F21" s="35">
        <v>127500</v>
      </c>
      <c r="G21" s="35"/>
      <c r="H21" s="35">
        <v>150000</v>
      </c>
      <c r="I21" s="3">
        <v>2022</v>
      </c>
      <c r="J21" s="45" t="s">
        <v>394</v>
      </c>
      <c r="K21" s="45" t="s">
        <v>12</v>
      </c>
      <c r="L21" s="45" t="s">
        <v>13</v>
      </c>
    </row>
    <row r="22" spans="1:23" ht="52.5" customHeight="1" thickBot="1" x14ac:dyDescent="0.3">
      <c r="A22" s="236" t="s">
        <v>33</v>
      </c>
      <c r="B22" s="237"/>
      <c r="C22" s="41">
        <f t="shared" ref="C22:H22" si="2">SUM(C23:C36)</f>
        <v>16527653.26</v>
      </c>
      <c r="D22" s="41">
        <f t="shared" si="2"/>
        <v>1474526.01</v>
      </c>
      <c r="E22" s="41">
        <f t="shared" si="2"/>
        <v>5178239.4000000004</v>
      </c>
      <c r="F22" s="41">
        <f t="shared" si="2"/>
        <v>7328572.9899999993</v>
      </c>
      <c r="G22" s="41">
        <f t="shared" si="2"/>
        <v>182849.26</v>
      </c>
      <c r="H22" s="41">
        <f t="shared" si="2"/>
        <v>3107185.5999999996</v>
      </c>
      <c r="I22" s="21"/>
      <c r="J22" s="21"/>
      <c r="K22" s="21"/>
      <c r="L22" s="21"/>
    </row>
    <row r="23" spans="1:23" ht="52.5" customHeight="1" thickBot="1" x14ac:dyDescent="0.3">
      <c r="A23" s="4" t="s">
        <v>367</v>
      </c>
      <c r="B23" s="7" t="s">
        <v>34</v>
      </c>
      <c r="C23" s="34">
        <v>300445</v>
      </c>
      <c r="D23" s="34">
        <v>30000</v>
      </c>
      <c r="E23" s="34">
        <v>270445</v>
      </c>
      <c r="F23" s="25"/>
      <c r="G23" s="34">
        <v>40000</v>
      </c>
      <c r="H23" s="34">
        <v>73945</v>
      </c>
      <c r="I23" s="5">
        <v>2019</v>
      </c>
      <c r="J23" s="5" t="s">
        <v>35</v>
      </c>
      <c r="K23" s="5" t="s">
        <v>36</v>
      </c>
      <c r="L23" s="5" t="s">
        <v>37</v>
      </c>
    </row>
    <row r="24" spans="1:23" ht="44.25" customHeight="1" thickBot="1" x14ac:dyDescent="0.3">
      <c r="A24" s="4" t="s">
        <v>368</v>
      </c>
      <c r="B24" s="77" t="s">
        <v>38</v>
      </c>
      <c r="C24" s="35">
        <v>31760</v>
      </c>
      <c r="D24" s="3"/>
      <c r="E24" s="35">
        <v>31760</v>
      </c>
      <c r="F24" s="22"/>
      <c r="G24" s="35">
        <v>15880</v>
      </c>
      <c r="H24" s="35">
        <v>15880</v>
      </c>
      <c r="I24" s="3">
        <v>2017</v>
      </c>
      <c r="J24" s="2" t="s">
        <v>39</v>
      </c>
      <c r="K24" s="2" t="s">
        <v>32</v>
      </c>
      <c r="L24" s="3" t="s">
        <v>37</v>
      </c>
    </row>
    <row r="25" spans="1:23" ht="125.25" customHeight="1" thickBot="1" x14ac:dyDescent="0.3">
      <c r="A25" s="4" t="s">
        <v>369</v>
      </c>
      <c r="B25" s="7" t="s">
        <v>41</v>
      </c>
      <c r="C25" s="34">
        <v>1651544.77</v>
      </c>
      <c r="D25" s="34">
        <v>247731.72</v>
      </c>
      <c r="E25" s="25"/>
      <c r="F25" s="34">
        <v>1403813.05</v>
      </c>
      <c r="G25" s="25"/>
      <c r="H25" s="34">
        <v>990926.86</v>
      </c>
      <c r="I25" s="5">
        <v>2022</v>
      </c>
      <c r="J25" s="5" t="s">
        <v>42</v>
      </c>
      <c r="K25" s="5" t="s">
        <v>12</v>
      </c>
      <c r="L25" s="5" t="s">
        <v>40</v>
      </c>
    </row>
    <row r="26" spans="1:23" ht="48.75" customHeight="1" thickBot="1" x14ac:dyDescent="0.3">
      <c r="A26" s="4" t="s">
        <v>370</v>
      </c>
      <c r="B26" s="77" t="s">
        <v>43</v>
      </c>
      <c r="C26" s="35">
        <v>253938.15</v>
      </c>
      <c r="D26" s="35">
        <v>63110</v>
      </c>
      <c r="E26" s="22"/>
      <c r="F26" s="35">
        <v>190828.15</v>
      </c>
      <c r="G26" s="35">
        <v>126969.26</v>
      </c>
      <c r="H26" s="35">
        <v>126969.26</v>
      </c>
      <c r="I26" s="3">
        <v>2021</v>
      </c>
      <c r="J26" s="2" t="s">
        <v>44</v>
      </c>
      <c r="K26" s="3" t="s">
        <v>12</v>
      </c>
      <c r="L26" s="3" t="s">
        <v>40</v>
      </c>
    </row>
    <row r="27" spans="1:23" ht="23.25" thickBot="1" x14ac:dyDescent="0.3">
      <c r="A27" s="4" t="s">
        <v>371</v>
      </c>
      <c r="B27" s="87" t="s">
        <v>188</v>
      </c>
      <c r="C27" s="35">
        <v>45000</v>
      </c>
      <c r="D27" s="35">
        <v>6750</v>
      </c>
      <c r="E27" s="22"/>
      <c r="F27" s="35">
        <v>38250</v>
      </c>
      <c r="G27" s="22"/>
      <c r="H27" s="35">
        <v>45000</v>
      </c>
      <c r="I27" s="3">
        <v>2022</v>
      </c>
      <c r="J27" s="2" t="s">
        <v>45</v>
      </c>
      <c r="K27" s="2" t="s">
        <v>23</v>
      </c>
      <c r="L27" s="78" t="s">
        <v>40</v>
      </c>
    </row>
    <row r="28" spans="1:23" ht="180.75" thickBot="1" x14ac:dyDescent="0.3">
      <c r="A28" s="4" t="s">
        <v>372</v>
      </c>
      <c r="B28" s="174" t="s">
        <v>251</v>
      </c>
      <c r="C28" s="163">
        <v>658944.14</v>
      </c>
      <c r="D28" s="163"/>
      <c r="E28" s="163">
        <v>155000</v>
      </c>
      <c r="F28" s="163">
        <v>503944.14</v>
      </c>
      <c r="G28" s="163"/>
      <c r="H28" s="163">
        <v>310154.46000000002</v>
      </c>
      <c r="I28" s="164">
        <v>2023</v>
      </c>
      <c r="J28" s="176" t="s">
        <v>260</v>
      </c>
      <c r="K28" s="164" t="s">
        <v>12</v>
      </c>
      <c r="L28" s="164" t="s">
        <v>40</v>
      </c>
    </row>
    <row r="29" spans="1:23" ht="28.5" customHeight="1" thickBot="1" x14ac:dyDescent="0.3">
      <c r="A29" s="4" t="s">
        <v>373</v>
      </c>
      <c r="B29" s="6" t="s">
        <v>46</v>
      </c>
      <c r="C29" s="35">
        <v>50000</v>
      </c>
      <c r="D29" s="35">
        <f>C29*0.15</f>
        <v>7500</v>
      </c>
      <c r="E29" s="3"/>
      <c r="F29" s="35">
        <f>C29-D29</f>
        <v>42500</v>
      </c>
      <c r="G29" s="3"/>
      <c r="H29" s="35">
        <v>50000</v>
      </c>
      <c r="I29" s="3">
        <v>2023</v>
      </c>
      <c r="J29" s="3" t="s">
        <v>177</v>
      </c>
      <c r="K29" s="3" t="s">
        <v>47</v>
      </c>
      <c r="L29" s="78" t="s">
        <v>40</v>
      </c>
    </row>
    <row r="30" spans="1:23" ht="57" thickBot="1" x14ac:dyDescent="0.3">
      <c r="A30" s="4" t="s">
        <v>374</v>
      </c>
      <c r="B30" s="49" t="s">
        <v>358</v>
      </c>
      <c r="C30" s="177">
        <v>109310.02</v>
      </c>
      <c r="D30" s="177">
        <v>16489.650000000001</v>
      </c>
      <c r="E30" s="178"/>
      <c r="F30" s="178">
        <v>92913.51</v>
      </c>
      <c r="G30" s="178"/>
      <c r="H30" s="177">
        <v>109310.02</v>
      </c>
      <c r="I30" s="178">
        <v>2022</v>
      </c>
      <c r="J30" s="178" t="s">
        <v>359</v>
      </c>
      <c r="K30" s="178" t="s">
        <v>32</v>
      </c>
      <c r="L30" s="179" t="s">
        <v>49</v>
      </c>
    </row>
    <row r="31" spans="1:23" s="15" customFormat="1" ht="142.5" customHeight="1" thickBot="1" x14ac:dyDescent="0.3">
      <c r="A31" s="4" t="s">
        <v>277</v>
      </c>
      <c r="B31" s="6" t="s">
        <v>50</v>
      </c>
      <c r="C31" s="35">
        <v>1000000</v>
      </c>
      <c r="D31" s="35">
        <v>150000</v>
      </c>
      <c r="E31" s="35">
        <v>850000</v>
      </c>
      <c r="F31" s="3"/>
      <c r="G31" s="3"/>
      <c r="H31" s="35">
        <v>100000</v>
      </c>
      <c r="I31" s="3">
        <v>2023</v>
      </c>
      <c r="J31" s="3" t="s">
        <v>209</v>
      </c>
      <c r="K31" s="3" t="s">
        <v>12</v>
      </c>
      <c r="L31" s="78" t="s">
        <v>208</v>
      </c>
      <c r="M31"/>
      <c r="N31"/>
      <c r="O31"/>
      <c r="P31"/>
      <c r="Q31"/>
      <c r="R31"/>
      <c r="S31"/>
      <c r="T31"/>
      <c r="U31"/>
      <c r="V31"/>
      <c r="W31"/>
    </row>
    <row r="32" spans="1:23" s="16" customFormat="1" ht="45.75" thickBot="1" x14ac:dyDescent="0.3">
      <c r="A32" s="4" t="s">
        <v>366</v>
      </c>
      <c r="B32" s="9" t="s">
        <v>52</v>
      </c>
      <c r="C32" s="38">
        <v>6000000</v>
      </c>
      <c r="D32" s="38">
        <v>300000</v>
      </c>
      <c r="E32" s="38">
        <v>1800000</v>
      </c>
      <c r="F32" s="38">
        <v>3900000</v>
      </c>
      <c r="G32" s="4"/>
      <c r="H32" s="38">
        <v>300000</v>
      </c>
      <c r="I32" s="4">
        <v>2022</v>
      </c>
      <c r="J32" s="4" t="s">
        <v>53</v>
      </c>
      <c r="K32" s="4" t="s">
        <v>54</v>
      </c>
      <c r="L32" s="71" t="s">
        <v>51</v>
      </c>
      <c r="M32"/>
      <c r="N32"/>
      <c r="O32"/>
      <c r="P32"/>
      <c r="Q32"/>
      <c r="R32"/>
      <c r="S32"/>
      <c r="T32"/>
      <c r="U32"/>
      <c r="V32"/>
      <c r="W32"/>
    </row>
    <row r="33" spans="1:23" s="16" customFormat="1" ht="158.25" thickBot="1" x14ac:dyDescent="0.3">
      <c r="A33" s="4" t="s">
        <v>280</v>
      </c>
      <c r="B33" s="174" t="s">
        <v>278</v>
      </c>
      <c r="C33" s="163">
        <v>493631.84</v>
      </c>
      <c r="D33" s="163">
        <v>85671.64</v>
      </c>
      <c r="E33" s="163">
        <v>407960.2</v>
      </c>
      <c r="F33" s="163"/>
      <c r="G33" s="164"/>
      <c r="H33" s="163">
        <v>150000</v>
      </c>
      <c r="I33" s="164">
        <v>2023</v>
      </c>
      <c r="J33" s="164" t="s">
        <v>279</v>
      </c>
      <c r="K33" s="164" t="s">
        <v>12</v>
      </c>
      <c r="L33" s="175" t="s">
        <v>51</v>
      </c>
      <c r="M33"/>
      <c r="N33"/>
      <c r="O33"/>
      <c r="P33"/>
      <c r="Q33"/>
      <c r="R33"/>
      <c r="S33"/>
      <c r="T33"/>
      <c r="U33"/>
      <c r="V33"/>
      <c r="W33"/>
    </row>
    <row r="34" spans="1:23" s="16" customFormat="1" ht="124.5" thickBot="1" x14ac:dyDescent="0.3">
      <c r="A34" s="4" t="s">
        <v>281</v>
      </c>
      <c r="B34" s="174" t="s">
        <v>363</v>
      </c>
      <c r="C34" s="163">
        <v>3081153.68</v>
      </c>
      <c r="D34" s="163">
        <v>534745.68000000005</v>
      </c>
      <c r="E34" s="163" t="s">
        <v>365</v>
      </c>
      <c r="F34" s="163"/>
      <c r="G34" s="164"/>
      <c r="H34" s="163"/>
      <c r="I34" s="164">
        <v>2024</v>
      </c>
      <c r="J34" s="164" t="s">
        <v>364</v>
      </c>
      <c r="K34" s="164" t="s">
        <v>253</v>
      </c>
      <c r="L34" s="175"/>
      <c r="M34"/>
      <c r="N34"/>
      <c r="O34"/>
      <c r="P34"/>
      <c r="Q34"/>
      <c r="R34"/>
      <c r="S34"/>
      <c r="T34"/>
      <c r="U34"/>
      <c r="V34"/>
      <c r="W34"/>
    </row>
    <row r="35" spans="1:23" s="16" customFormat="1" ht="79.5" thickBot="1" x14ac:dyDescent="0.3">
      <c r="A35" s="4" t="s">
        <v>282</v>
      </c>
      <c r="B35" s="174" t="s">
        <v>375</v>
      </c>
      <c r="C35" s="163">
        <v>187419.32</v>
      </c>
      <c r="D35" s="163">
        <v>32527.32</v>
      </c>
      <c r="E35" s="163">
        <v>154892</v>
      </c>
      <c r="F35" s="163"/>
      <c r="G35" s="164"/>
      <c r="H35" s="163">
        <v>15000</v>
      </c>
      <c r="I35" s="164">
        <v>2023</v>
      </c>
      <c r="J35" s="164" t="s">
        <v>376</v>
      </c>
      <c r="K35" s="164" t="s">
        <v>253</v>
      </c>
      <c r="L35" s="175"/>
      <c r="M35"/>
      <c r="N35"/>
      <c r="O35"/>
      <c r="P35"/>
      <c r="Q35"/>
      <c r="R35"/>
      <c r="S35"/>
      <c r="T35"/>
      <c r="U35"/>
      <c r="V35"/>
      <c r="W35"/>
    </row>
    <row r="36" spans="1:23" s="15" customFormat="1" ht="259.5" thickBot="1" x14ac:dyDescent="0.3">
      <c r="A36" s="4" t="s">
        <v>283</v>
      </c>
      <c r="B36" s="153" t="s">
        <v>252</v>
      </c>
      <c r="C36" s="154">
        <v>2664506.34</v>
      </c>
      <c r="D36" s="154"/>
      <c r="E36" s="155">
        <v>1508182.2</v>
      </c>
      <c r="F36" s="154">
        <f>C36-E36</f>
        <v>1156324.1399999999</v>
      </c>
      <c r="G36" s="155"/>
      <c r="H36" s="154">
        <v>820000</v>
      </c>
      <c r="I36" s="155">
        <v>2021</v>
      </c>
      <c r="J36" s="156" t="s">
        <v>255</v>
      </c>
      <c r="K36" s="155" t="s">
        <v>253</v>
      </c>
      <c r="L36" s="157" t="s">
        <v>207</v>
      </c>
      <c r="M36"/>
      <c r="N36"/>
      <c r="O36"/>
      <c r="P36"/>
      <c r="Q36"/>
      <c r="R36"/>
      <c r="S36"/>
      <c r="T36"/>
      <c r="U36"/>
      <c r="V36"/>
      <c r="W36"/>
    </row>
    <row r="37" spans="1:23" ht="161.25" customHeight="1" thickBot="1" x14ac:dyDescent="0.3">
      <c r="A37" s="4" t="s">
        <v>284</v>
      </c>
      <c r="B37" s="200" t="s">
        <v>387</v>
      </c>
      <c r="C37" s="154">
        <v>350000</v>
      </c>
      <c r="D37" s="154">
        <v>52500</v>
      </c>
      <c r="E37" s="155">
        <v>297500</v>
      </c>
      <c r="F37" s="154"/>
      <c r="G37" s="155"/>
      <c r="H37" s="154"/>
      <c r="I37" s="155">
        <v>2024</v>
      </c>
      <c r="J37" s="156" t="s">
        <v>392</v>
      </c>
      <c r="K37" s="155" t="s">
        <v>12</v>
      </c>
      <c r="L37" s="157"/>
    </row>
    <row r="38" spans="1:23" ht="35.25" customHeight="1" thickBot="1" x14ac:dyDescent="0.3">
      <c r="A38" s="242" t="s">
        <v>56</v>
      </c>
      <c r="B38" s="243"/>
      <c r="C38" s="41">
        <f t="shared" ref="C38:H38" si="3">SUM(C39:C65)</f>
        <v>6194773.9600000009</v>
      </c>
      <c r="D38" s="41">
        <f t="shared" si="3"/>
        <v>1299670.7700000003</v>
      </c>
      <c r="E38" s="41">
        <f t="shared" si="3"/>
        <v>1753311.08</v>
      </c>
      <c r="F38" s="41">
        <f t="shared" si="3"/>
        <v>2681792.11</v>
      </c>
      <c r="G38" s="41">
        <f t="shared" si="3"/>
        <v>781013.78</v>
      </c>
      <c r="H38" s="41">
        <f t="shared" si="3"/>
        <v>1423458.27</v>
      </c>
      <c r="I38" s="21"/>
      <c r="J38" s="21"/>
      <c r="K38" s="21"/>
      <c r="L38" s="79"/>
    </row>
    <row r="39" spans="1:23" ht="45.75" thickBot="1" x14ac:dyDescent="0.3">
      <c r="A39" s="48" t="s">
        <v>285</v>
      </c>
      <c r="B39" s="103" t="s">
        <v>227</v>
      </c>
      <c r="C39" s="35">
        <v>267199.40999999997</v>
      </c>
      <c r="D39" s="35"/>
      <c r="E39" s="35"/>
      <c r="F39" s="35">
        <v>267199.40999999997</v>
      </c>
      <c r="G39" s="35">
        <v>267199.40999999997</v>
      </c>
      <c r="H39" s="35"/>
      <c r="I39" s="2">
        <v>2022</v>
      </c>
      <c r="J39" s="2" t="s">
        <v>58</v>
      </c>
      <c r="K39" s="2" t="s">
        <v>12</v>
      </c>
      <c r="L39" s="2" t="s">
        <v>57</v>
      </c>
    </row>
    <row r="40" spans="1:23" ht="40.5" customHeight="1" thickBot="1" x14ac:dyDescent="0.3">
      <c r="A40" s="48" t="s">
        <v>286</v>
      </c>
      <c r="B40" s="17" t="s">
        <v>61</v>
      </c>
      <c r="C40" s="50">
        <v>73000</v>
      </c>
      <c r="D40" s="50">
        <v>10000</v>
      </c>
      <c r="E40" s="50">
        <v>43000</v>
      </c>
      <c r="F40" s="50">
        <v>20000</v>
      </c>
      <c r="G40" s="24"/>
      <c r="H40" s="50">
        <v>30000</v>
      </c>
      <c r="I40" s="14">
        <v>2022</v>
      </c>
      <c r="J40" s="20" t="s">
        <v>62</v>
      </c>
      <c r="K40" s="14" t="s">
        <v>23</v>
      </c>
      <c r="L40" s="14" t="s">
        <v>60</v>
      </c>
    </row>
    <row r="41" spans="1:23" ht="44.25" customHeight="1" thickBot="1" x14ac:dyDescent="0.3">
      <c r="A41" s="48" t="s">
        <v>287</v>
      </c>
      <c r="B41" s="77" t="s">
        <v>64</v>
      </c>
      <c r="C41" s="35">
        <v>50000</v>
      </c>
      <c r="D41" s="35">
        <v>50000</v>
      </c>
      <c r="E41" s="22"/>
      <c r="F41" s="22"/>
      <c r="G41" s="22"/>
      <c r="H41" s="35">
        <v>25000</v>
      </c>
      <c r="I41" s="3">
        <v>2022</v>
      </c>
      <c r="J41" s="2" t="s">
        <v>65</v>
      </c>
      <c r="K41" s="2" t="s">
        <v>63</v>
      </c>
      <c r="L41" s="3" t="s">
        <v>66</v>
      </c>
    </row>
    <row r="42" spans="1:23" ht="23.25" thickBot="1" x14ac:dyDescent="0.3">
      <c r="A42" s="48" t="s">
        <v>388</v>
      </c>
      <c r="B42" s="49" t="s">
        <v>181</v>
      </c>
      <c r="C42" s="34">
        <v>150000</v>
      </c>
      <c r="D42" s="5"/>
      <c r="E42" s="25"/>
      <c r="F42" s="25"/>
      <c r="G42" s="25"/>
      <c r="H42" s="25"/>
      <c r="I42" s="5">
        <v>2023</v>
      </c>
      <c r="J42" s="5" t="s">
        <v>68</v>
      </c>
      <c r="K42" s="4" t="s">
        <v>22</v>
      </c>
      <c r="L42" s="5" t="s">
        <v>59</v>
      </c>
    </row>
    <row r="43" spans="1:23" ht="57" thickBot="1" x14ac:dyDescent="0.3">
      <c r="A43" s="48" t="s">
        <v>288</v>
      </c>
      <c r="B43" s="6" t="s">
        <v>69</v>
      </c>
      <c r="C43" s="35">
        <v>13410</v>
      </c>
      <c r="D43" s="35">
        <v>13410</v>
      </c>
      <c r="E43" s="22"/>
      <c r="F43" s="22"/>
      <c r="G43" s="22"/>
      <c r="H43" s="35">
        <v>13410</v>
      </c>
      <c r="I43" s="3">
        <v>2022</v>
      </c>
      <c r="J43" s="2" t="s">
        <v>70</v>
      </c>
      <c r="K43" s="2" t="s">
        <v>55</v>
      </c>
      <c r="L43" s="3" t="s">
        <v>59</v>
      </c>
    </row>
    <row r="44" spans="1:23" ht="23.25" thickBot="1" x14ac:dyDescent="0.3">
      <c r="A44" s="48" t="s">
        <v>289</v>
      </c>
      <c r="B44" s="9" t="s">
        <v>182</v>
      </c>
      <c r="C44" s="110">
        <v>50000</v>
      </c>
      <c r="D44" s="110">
        <v>50000</v>
      </c>
      <c r="E44" s="25"/>
      <c r="F44" s="25"/>
      <c r="G44" s="25"/>
      <c r="H44" s="5"/>
      <c r="I44" s="5">
        <v>2023</v>
      </c>
      <c r="J44" s="5" t="s">
        <v>72</v>
      </c>
      <c r="K44" s="4" t="s">
        <v>71</v>
      </c>
      <c r="L44" s="5" t="s">
        <v>59</v>
      </c>
    </row>
    <row r="45" spans="1:23" ht="198" customHeight="1" thickBot="1" x14ac:dyDescent="0.3">
      <c r="A45" s="48" t="s">
        <v>290</v>
      </c>
      <c r="B45" s="158" t="s">
        <v>258</v>
      </c>
      <c r="C45" s="90">
        <v>334720.57</v>
      </c>
      <c r="D45" s="90"/>
      <c r="E45" s="90">
        <v>238854.2</v>
      </c>
      <c r="F45" s="90">
        <f>C45-E45</f>
        <v>95866.37</v>
      </c>
      <c r="G45" s="22"/>
      <c r="H45" s="22">
        <v>334720.57</v>
      </c>
      <c r="I45" s="91">
        <v>2023</v>
      </c>
      <c r="J45" s="159" t="s">
        <v>259</v>
      </c>
      <c r="K45" s="159" t="s">
        <v>12</v>
      </c>
      <c r="L45" s="91" t="s">
        <v>59</v>
      </c>
    </row>
    <row r="46" spans="1:23" ht="158.25" thickBot="1" x14ac:dyDescent="0.3">
      <c r="A46" s="48" t="s">
        <v>291</v>
      </c>
      <c r="B46" s="49" t="s">
        <v>274</v>
      </c>
      <c r="C46" s="177">
        <v>936864.39</v>
      </c>
      <c r="D46" s="177">
        <v>140529.66</v>
      </c>
      <c r="E46" s="178"/>
      <c r="F46" s="177">
        <v>796334.73</v>
      </c>
      <c r="G46" s="178"/>
      <c r="H46" s="177">
        <v>418000</v>
      </c>
      <c r="I46" s="178">
        <v>2023</v>
      </c>
      <c r="J46" s="178" t="s">
        <v>273</v>
      </c>
      <c r="K46" s="178" t="s">
        <v>47</v>
      </c>
      <c r="L46" s="4" t="s">
        <v>59</v>
      </c>
    </row>
    <row r="47" spans="1:23" ht="23.25" thickBot="1" x14ac:dyDescent="0.3">
      <c r="A47" s="48" t="s">
        <v>292</v>
      </c>
      <c r="B47" s="9" t="s">
        <v>73</v>
      </c>
      <c r="C47" s="38">
        <v>229874.9</v>
      </c>
      <c r="D47" s="38">
        <v>34481.24</v>
      </c>
      <c r="E47" s="4"/>
      <c r="F47" s="38">
        <f>C47-D47</f>
        <v>195393.66</v>
      </c>
      <c r="G47" s="4"/>
      <c r="H47" s="38">
        <v>74000</v>
      </c>
      <c r="I47" s="4">
        <v>2023</v>
      </c>
      <c r="J47" s="4" t="s">
        <v>74</v>
      </c>
      <c r="K47" s="4" t="s">
        <v>67</v>
      </c>
      <c r="L47" s="4" t="s">
        <v>59</v>
      </c>
    </row>
    <row r="48" spans="1:23" ht="34.5" thickBot="1" x14ac:dyDescent="0.3">
      <c r="A48" s="48" t="s">
        <v>293</v>
      </c>
      <c r="B48" s="77" t="s">
        <v>75</v>
      </c>
      <c r="C48" s="36">
        <v>50000</v>
      </c>
      <c r="D48" s="36">
        <v>50000</v>
      </c>
      <c r="E48" s="2"/>
      <c r="F48" s="2"/>
      <c r="G48" s="36">
        <v>40000</v>
      </c>
      <c r="H48" s="36">
        <v>10000</v>
      </c>
      <c r="I48" s="2">
        <v>2021</v>
      </c>
      <c r="J48" s="2" t="s">
        <v>76</v>
      </c>
      <c r="K48" s="2" t="s">
        <v>12</v>
      </c>
      <c r="L48" s="2" t="s">
        <v>59</v>
      </c>
    </row>
    <row r="49" spans="1:12" ht="40.5" customHeight="1" thickBot="1" x14ac:dyDescent="0.3">
      <c r="A49" s="48" t="s">
        <v>294</v>
      </c>
      <c r="B49" s="9" t="s">
        <v>390</v>
      </c>
      <c r="C49" s="38">
        <v>64674.5</v>
      </c>
      <c r="D49" s="38">
        <v>64674.5</v>
      </c>
      <c r="E49" s="4"/>
      <c r="F49" s="4"/>
      <c r="G49" s="4"/>
      <c r="H49" s="38">
        <v>64674.5</v>
      </c>
      <c r="I49" s="4">
        <v>2022</v>
      </c>
      <c r="J49" s="4" t="s">
        <v>391</v>
      </c>
      <c r="K49" s="4" t="s">
        <v>12</v>
      </c>
      <c r="L49" s="4" t="s">
        <v>203</v>
      </c>
    </row>
    <row r="50" spans="1:12" ht="23.25" thickBot="1" x14ac:dyDescent="0.3">
      <c r="A50" s="48" t="s">
        <v>295</v>
      </c>
      <c r="B50" s="6" t="s">
        <v>78</v>
      </c>
      <c r="C50" s="35">
        <v>48303.199999999997</v>
      </c>
      <c r="D50" s="35">
        <v>48303.199999999997</v>
      </c>
      <c r="E50" s="22"/>
      <c r="F50" s="22"/>
      <c r="G50" s="22"/>
      <c r="H50" s="35">
        <v>48303.199999999997</v>
      </c>
      <c r="I50" s="3">
        <v>2022</v>
      </c>
      <c r="J50" s="3" t="s">
        <v>79</v>
      </c>
      <c r="K50" s="3" t="s">
        <v>12</v>
      </c>
      <c r="L50" s="3" t="s">
        <v>77</v>
      </c>
    </row>
    <row r="51" spans="1:12" ht="23.25" thickBot="1" x14ac:dyDescent="0.3">
      <c r="A51" s="48" t="s">
        <v>296</v>
      </c>
      <c r="B51" s="7" t="s">
        <v>80</v>
      </c>
      <c r="C51" s="38">
        <v>23000</v>
      </c>
      <c r="D51" s="38">
        <v>23000</v>
      </c>
      <c r="E51" s="25"/>
      <c r="F51" s="25"/>
      <c r="G51" s="25"/>
      <c r="H51" s="5"/>
      <c r="I51" s="5">
        <v>2023</v>
      </c>
      <c r="J51" s="5" t="s">
        <v>183</v>
      </c>
      <c r="K51" s="4" t="s">
        <v>15</v>
      </c>
      <c r="L51" s="5" t="s">
        <v>77</v>
      </c>
    </row>
    <row r="52" spans="1:12" ht="34.5" thickBot="1" x14ac:dyDescent="0.3">
      <c r="A52" s="48" t="s">
        <v>297</v>
      </c>
      <c r="B52" s="6" t="s">
        <v>81</v>
      </c>
      <c r="C52" s="35">
        <v>40000</v>
      </c>
      <c r="D52" s="35">
        <v>40000</v>
      </c>
      <c r="E52" s="3"/>
      <c r="F52" s="3"/>
      <c r="G52" s="35">
        <v>15000</v>
      </c>
      <c r="H52" s="35">
        <v>25000</v>
      </c>
      <c r="I52" s="3">
        <v>2021</v>
      </c>
      <c r="J52" s="3" t="s">
        <v>82</v>
      </c>
      <c r="K52" s="3" t="s">
        <v>12</v>
      </c>
      <c r="L52" s="3" t="s">
        <v>77</v>
      </c>
    </row>
    <row r="53" spans="1:12" ht="79.5" thickBot="1" x14ac:dyDescent="0.3">
      <c r="A53" s="48" t="s">
        <v>298</v>
      </c>
      <c r="B53" s="7" t="s">
        <v>83</v>
      </c>
      <c r="C53" s="34">
        <v>113000</v>
      </c>
      <c r="D53" s="34">
        <v>16950</v>
      </c>
      <c r="E53" s="34">
        <v>96050</v>
      </c>
      <c r="F53" s="5"/>
      <c r="G53" s="5"/>
      <c r="H53" s="34">
        <v>60000</v>
      </c>
      <c r="I53" s="5">
        <v>2022</v>
      </c>
      <c r="J53" s="5" t="s">
        <v>229</v>
      </c>
      <c r="K53" s="5" t="s">
        <v>12</v>
      </c>
      <c r="L53" s="5" t="s">
        <v>84</v>
      </c>
    </row>
    <row r="54" spans="1:12" ht="45.75" thickBot="1" x14ac:dyDescent="0.3">
      <c r="A54" s="48" t="s">
        <v>299</v>
      </c>
      <c r="B54" s="6" t="s">
        <v>85</v>
      </c>
      <c r="C54" s="35">
        <v>60000</v>
      </c>
      <c r="D54" s="35">
        <v>60000</v>
      </c>
      <c r="E54" s="3"/>
      <c r="F54" s="3"/>
      <c r="G54" s="3"/>
      <c r="H54" s="35">
        <v>60000</v>
      </c>
      <c r="I54" s="3">
        <v>2023</v>
      </c>
      <c r="J54" s="3" t="s">
        <v>86</v>
      </c>
      <c r="K54" s="3" t="s">
        <v>87</v>
      </c>
      <c r="L54" s="3" t="s">
        <v>88</v>
      </c>
    </row>
    <row r="55" spans="1:12" ht="72" customHeight="1" thickBot="1" x14ac:dyDescent="0.3">
      <c r="A55" s="48" t="s">
        <v>300</v>
      </c>
      <c r="B55" s="9" t="s">
        <v>89</v>
      </c>
      <c r="C55" s="34">
        <v>1488606.46</v>
      </c>
      <c r="D55" s="34">
        <f>C55-E55-F55-G55</f>
        <v>71619.890000000014</v>
      </c>
      <c r="E55" s="34">
        <v>485603</v>
      </c>
      <c r="F55" s="34">
        <v>921383.57</v>
      </c>
      <c r="G55" s="34">
        <v>10000</v>
      </c>
      <c r="H55" s="34">
        <v>0</v>
      </c>
      <c r="I55" s="4">
        <v>2022</v>
      </c>
      <c r="J55" s="4" t="s">
        <v>377</v>
      </c>
      <c r="K55" s="4" t="s">
        <v>12</v>
      </c>
      <c r="L55" s="4" t="s">
        <v>92</v>
      </c>
    </row>
    <row r="56" spans="1:12" ht="40.5" customHeight="1" thickBot="1" x14ac:dyDescent="0.3">
      <c r="A56" s="48" t="s">
        <v>301</v>
      </c>
      <c r="B56" s="104" t="s">
        <v>189</v>
      </c>
      <c r="C56" s="35">
        <v>70000</v>
      </c>
      <c r="D56" s="35">
        <v>70000</v>
      </c>
      <c r="E56" s="35"/>
      <c r="F56" s="35"/>
      <c r="G56" s="35"/>
      <c r="H56" s="35">
        <v>70000</v>
      </c>
      <c r="I56" s="3">
        <v>2023</v>
      </c>
      <c r="J56" s="35" t="s">
        <v>190</v>
      </c>
      <c r="K56" s="35" t="s">
        <v>12</v>
      </c>
      <c r="L56" s="35" t="s">
        <v>93</v>
      </c>
    </row>
    <row r="57" spans="1:12" ht="63" customHeight="1" thickBot="1" x14ac:dyDescent="0.3">
      <c r="A57" s="48" t="s">
        <v>302</v>
      </c>
      <c r="B57" s="101" t="s">
        <v>214</v>
      </c>
      <c r="C57" s="34">
        <v>53200</v>
      </c>
      <c r="D57" s="34">
        <v>13600</v>
      </c>
      <c r="E57" s="34">
        <v>39600</v>
      </c>
      <c r="F57" s="34"/>
      <c r="G57" s="34">
        <v>53200</v>
      </c>
      <c r="H57" s="34"/>
      <c r="I57" s="5">
        <v>2022</v>
      </c>
      <c r="J57" s="34" t="s">
        <v>217</v>
      </c>
      <c r="K57" s="34" t="s">
        <v>12</v>
      </c>
      <c r="L57" s="34" t="s">
        <v>243</v>
      </c>
    </row>
    <row r="58" spans="1:12" ht="122.25" customHeight="1" thickBot="1" x14ac:dyDescent="0.3">
      <c r="A58" s="48" t="s">
        <v>303</v>
      </c>
      <c r="B58" s="137" t="s">
        <v>215</v>
      </c>
      <c r="C58" s="136">
        <v>385614.37</v>
      </c>
      <c r="D58" s="136"/>
      <c r="E58" s="136"/>
      <c r="F58" s="68">
        <v>385614.37</v>
      </c>
      <c r="G58" s="138">
        <v>385614.37</v>
      </c>
      <c r="H58" s="68"/>
      <c r="I58" s="13">
        <v>2022</v>
      </c>
      <c r="J58" s="68" t="s">
        <v>216</v>
      </c>
      <c r="K58" s="68" t="s">
        <v>12</v>
      </c>
      <c r="L58" s="50" t="s">
        <v>243</v>
      </c>
    </row>
    <row r="59" spans="1:12" ht="122.25" customHeight="1" thickBot="1" x14ac:dyDescent="0.3">
      <c r="A59" s="48" t="s">
        <v>304</v>
      </c>
      <c r="B59" s="192" t="s">
        <v>385</v>
      </c>
      <c r="C59" s="193">
        <v>106636.44</v>
      </c>
      <c r="D59" s="194">
        <f>C59-E59</f>
        <v>71636.44</v>
      </c>
      <c r="E59" s="195">
        <v>35000</v>
      </c>
      <c r="F59" s="195"/>
      <c r="G59" s="195"/>
      <c r="H59" s="195">
        <v>50000</v>
      </c>
      <c r="I59" s="196">
        <v>2023</v>
      </c>
      <c r="J59" s="197" t="s">
        <v>386</v>
      </c>
      <c r="K59" s="195" t="s">
        <v>12</v>
      </c>
      <c r="L59" s="198" t="s">
        <v>241</v>
      </c>
    </row>
    <row r="60" spans="1:12" ht="122.25" customHeight="1" thickBot="1" x14ac:dyDescent="0.3">
      <c r="A60" s="48" t="s">
        <v>305</v>
      </c>
      <c r="B60" s="139" t="s">
        <v>240</v>
      </c>
      <c r="C60" s="141">
        <v>75952.36</v>
      </c>
      <c r="D60" s="140">
        <f>C60-E60</f>
        <v>40952.36</v>
      </c>
      <c r="E60" s="140">
        <v>35000</v>
      </c>
      <c r="F60" s="140"/>
      <c r="G60" s="140"/>
      <c r="H60" s="140">
        <v>10000</v>
      </c>
      <c r="I60" s="142">
        <v>2023</v>
      </c>
      <c r="J60" s="141" t="s">
        <v>230</v>
      </c>
      <c r="K60" s="143" t="s">
        <v>12</v>
      </c>
      <c r="L60" s="144" t="s">
        <v>242</v>
      </c>
    </row>
    <row r="61" spans="1:12" ht="122.25" customHeight="1" thickBot="1" x14ac:dyDescent="0.3">
      <c r="A61" s="48" t="s">
        <v>306</v>
      </c>
      <c r="B61" s="104" t="s">
        <v>232</v>
      </c>
      <c r="C61" s="35">
        <v>300000</v>
      </c>
      <c r="D61" s="35"/>
      <c r="E61" s="35"/>
      <c r="F61" s="35"/>
      <c r="G61" s="35"/>
      <c r="H61" s="35"/>
      <c r="I61" s="3">
        <v>2023</v>
      </c>
      <c r="J61" s="35"/>
      <c r="K61" s="35" t="s">
        <v>12</v>
      </c>
      <c r="L61" s="35" t="s">
        <v>242</v>
      </c>
    </row>
    <row r="62" spans="1:12" ht="122.25" customHeight="1" thickBot="1" x14ac:dyDescent="0.3">
      <c r="A62" s="48" t="s">
        <v>307</v>
      </c>
      <c r="B62" s="162" t="s">
        <v>271</v>
      </c>
      <c r="C62" s="163">
        <v>50000</v>
      </c>
      <c r="D62" s="163">
        <v>15000</v>
      </c>
      <c r="E62" s="163">
        <v>35000</v>
      </c>
      <c r="F62" s="163"/>
      <c r="G62" s="163"/>
      <c r="H62" s="163"/>
      <c r="I62" s="164">
        <v>2023</v>
      </c>
      <c r="J62" s="163" t="s">
        <v>272</v>
      </c>
      <c r="K62" s="163" t="s">
        <v>12</v>
      </c>
      <c r="L62" s="163" t="s">
        <v>242</v>
      </c>
    </row>
    <row r="63" spans="1:12" ht="133.5" customHeight="1" thickBot="1" x14ac:dyDescent="0.3">
      <c r="A63" s="227" t="s">
        <v>308</v>
      </c>
      <c r="B63" s="228" t="s">
        <v>396</v>
      </c>
      <c r="C63" s="39">
        <v>229020.67</v>
      </c>
      <c r="D63" s="39">
        <v>229020.67</v>
      </c>
      <c r="E63" s="39"/>
      <c r="F63" s="39"/>
      <c r="G63" s="39"/>
      <c r="H63" s="39"/>
      <c r="I63" s="10">
        <v>2024</v>
      </c>
      <c r="J63" s="39" t="s">
        <v>397</v>
      </c>
      <c r="K63" s="39" t="s">
        <v>12</v>
      </c>
      <c r="L63" s="39" t="s">
        <v>241</v>
      </c>
    </row>
    <row r="64" spans="1:12" ht="291" customHeight="1" thickBot="1" x14ac:dyDescent="0.3">
      <c r="A64" s="48" t="s">
        <v>309</v>
      </c>
      <c r="B64" s="162" t="s">
        <v>275</v>
      </c>
      <c r="C64" s="163">
        <v>901696.69</v>
      </c>
      <c r="D64" s="163">
        <v>156492.81</v>
      </c>
      <c r="E64" s="163">
        <v>745203.88</v>
      </c>
      <c r="F64" s="163"/>
      <c r="G64" s="163"/>
      <c r="H64" s="163">
        <v>120350</v>
      </c>
      <c r="I64" s="164">
        <v>2023</v>
      </c>
      <c r="J64" s="163" t="s">
        <v>276</v>
      </c>
      <c r="K64" s="163" t="s">
        <v>12</v>
      </c>
      <c r="L64" s="163" t="s">
        <v>59</v>
      </c>
    </row>
    <row r="65" spans="1:13" ht="108" customHeight="1" thickBot="1" x14ac:dyDescent="0.3">
      <c r="A65" s="48" t="s">
        <v>310</v>
      </c>
      <c r="B65" s="9" t="s">
        <v>95</v>
      </c>
      <c r="C65" s="38">
        <v>30000</v>
      </c>
      <c r="D65" s="38">
        <v>30000</v>
      </c>
      <c r="E65" s="4"/>
      <c r="F65" s="4"/>
      <c r="G65" s="38">
        <v>10000</v>
      </c>
      <c r="H65" s="38">
        <v>10000</v>
      </c>
      <c r="I65" s="4">
        <v>2022</v>
      </c>
      <c r="J65" s="4" t="s">
        <v>96</v>
      </c>
      <c r="K65" s="4" t="s">
        <v>12</v>
      </c>
      <c r="L65" s="4" t="s">
        <v>97</v>
      </c>
    </row>
    <row r="66" spans="1:13" ht="30.75" customHeight="1" thickBot="1" x14ac:dyDescent="0.3">
      <c r="A66" s="238" t="s">
        <v>98</v>
      </c>
      <c r="B66" s="239"/>
      <c r="C66" s="51">
        <f t="shared" ref="C66:H66" si="4">C67+C77</f>
        <v>29432749.960000001</v>
      </c>
      <c r="D66" s="51">
        <f t="shared" si="4"/>
        <v>6241046.8100000005</v>
      </c>
      <c r="E66" s="51">
        <f t="shared" si="4"/>
        <v>21854969.710000001</v>
      </c>
      <c r="F66" s="51">
        <f t="shared" si="4"/>
        <v>1337933.43</v>
      </c>
      <c r="G66" s="51">
        <f t="shared" si="4"/>
        <v>849205.49</v>
      </c>
      <c r="H66" s="51">
        <f t="shared" si="4"/>
        <v>1625505.9200000002</v>
      </c>
      <c r="I66" s="28"/>
      <c r="J66" s="28"/>
      <c r="K66" s="28"/>
      <c r="L66" s="28"/>
    </row>
    <row r="67" spans="1:13" ht="50.45" customHeight="1" thickBot="1" x14ac:dyDescent="0.3">
      <c r="A67" s="240" t="s">
        <v>99</v>
      </c>
      <c r="B67" s="241"/>
      <c r="C67" s="41">
        <f t="shared" ref="C67:H67" si="5">SUM(C68:C75)</f>
        <v>26222754.379999999</v>
      </c>
      <c r="D67" s="41">
        <f t="shared" si="5"/>
        <v>6056320.9400000004</v>
      </c>
      <c r="E67" s="41">
        <f t="shared" si="5"/>
        <v>19192500</v>
      </c>
      <c r="F67" s="41">
        <f t="shared" si="5"/>
        <v>973933.42999999993</v>
      </c>
      <c r="G67" s="41">
        <f t="shared" si="5"/>
        <v>779205.49</v>
      </c>
      <c r="H67" s="41">
        <f t="shared" si="5"/>
        <v>1515505.9200000002</v>
      </c>
      <c r="I67" s="29"/>
      <c r="J67" s="29"/>
      <c r="K67" s="29"/>
      <c r="L67" s="29"/>
    </row>
    <row r="68" spans="1:13" ht="158.25" customHeight="1" thickBot="1" x14ac:dyDescent="0.3">
      <c r="A68" s="3" t="s">
        <v>311</v>
      </c>
      <c r="B68" s="6" t="s">
        <v>198</v>
      </c>
      <c r="C68" s="35">
        <v>17000000</v>
      </c>
      <c r="D68" s="35">
        <v>2550000</v>
      </c>
      <c r="E68" s="35">
        <f>C68-D68</f>
        <v>14450000</v>
      </c>
      <c r="F68" s="3"/>
      <c r="G68" s="3"/>
      <c r="H68" s="35">
        <v>1000000</v>
      </c>
      <c r="I68" s="3">
        <v>2023</v>
      </c>
      <c r="J68" s="3" t="s">
        <v>199</v>
      </c>
      <c r="K68" s="3" t="s">
        <v>12</v>
      </c>
      <c r="L68" s="3" t="s">
        <v>91</v>
      </c>
      <c r="M68" s="80"/>
    </row>
    <row r="69" spans="1:13" ht="23.25" thickBot="1" x14ac:dyDescent="0.3">
      <c r="A69" s="3" t="s">
        <v>312</v>
      </c>
      <c r="B69" s="7" t="s">
        <v>100</v>
      </c>
      <c r="C69" s="34">
        <v>50000</v>
      </c>
      <c r="D69" s="34">
        <v>7500</v>
      </c>
      <c r="E69" s="34">
        <f>C69-D69</f>
        <v>42500</v>
      </c>
      <c r="F69" s="5"/>
      <c r="G69" s="5"/>
      <c r="H69" s="34">
        <v>50000</v>
      </c>
      <c r="I69" s="5">
        <v>2023</v>
      </c>
      <c r="J69" s="5" t="s">
        <v>101</v>
      </c>
      <c r="K69" s="5" t="s">
        <v>23</v>
      </c>
      <c r="L69" s="5" t="s">
        <v>102</v>
      </c>
    </row>
    <row r="70" spans="1:13" ht="34.5" thickBot="1" x14ac:dyDescent="0.3">
      <c r="A70" s="3" t="s">
        <v>313</v>
      </c>
      <c r="B70" s="6" t="s">
        <v>200</v>
      </c>
      <c r="C70" s="35">
        <v>80000</v>
      </c>
      <c r="D70" s="35">
        <v>80000</v>
      </c>
      <c r="E70" s="3"/>
      <c r="F70" s="3"/>
      <c r="G70" s="35">
        <v>10000</v>
      </c>
      <c r="H70" s="35">
        <v>70000</v>
      </c>
      <c r="I70" s="3">
        <v>2022</v>
      </c>
      <c r="J70" s="3" t="s">
        <v>103</v>
      </c>
      <c r="K70" s="3" t="s">
        <v>12</v>
      </c>
      <c r="L70" s="3" t="s">
        <v>104</v>
      </c>
    </row>
    <row r="71" spans="1:13" ht="106.5" customHeight="1" thickBot="1" x14ac:dyDescent="0.3">
      <c r="A71" s="3" t="s">
        <v>314</v>
      </c>
      <c r="B71" s="7" t="s">
        <v>105</v>
      </c>
      <c r="C71" s="34">
        <v>2000000</v>
      </c>
      <c r="D71" s="34">
        <v>300000</v>
      </c>
      <c r="E71" s="34">
        <f>C71-D71</f>
        <v>1700000</v>
      </c>
      <c r="F71" s="25"/>
      <c r="G71" s="25"/>
      <c r="H71" s="25"/>
      <c r="I71" s="5">
        <v>2023</v>
      </c>
      <c r="J71" s="4" t="s">
        <v>201</v>
      </c>
      <c r="K71" s="5" t="s">
        <v>12</v>
      </c>
      <c r="L71" s="5" t="s">
        <v>91</v>
      </c>
    </row>
    <row r="72" spans="1:13" ht="106.5" customHeight="1" thickBot="1" x14ac:dyDescent="0.3">
      <c r="A72" s="3" t="s">
        <v>315</v>
      </c>
      <c r="B72" s="6" t="s">
        <v>202</v>
      </c>
      <c r="C72" s="35">
        <v>100000</v>
      </c>
      <c r="D72" s="35">
        <v>20000</v>
      </c>
      <c r="E72" s="35"/>
      <c r="F72" s="35">
        <v>80000</v>
      </c>
      <c r="G72" s="35">
        <v>20000</v>
      </c>
      <c r="H72" s="35">
        <v>80000</v>
      </c>
      <c r="I72" s="3">
        <v>2022</v>
      </c>
      <c r="J72" s="2" t="s">
        <v>218</v>
      </c>
      <c r="K72" s="3" t="s">
        <v>12</v>
      </c>
      <c r="L72" s="3" t="s">
        <v>91</v>
      </c>
    </row>
    <row r="73" spans="1:13" ht="45.75" thickBot="1" x14ac:dyDescent="0.3">
      <c r="A73" s="3" t="s">
        <v>316</v>
      </c>
      <c r="B73" s="9" t="s">
        <v>106</v>
      </c>
      <c r="C73" s="34">
        <v>865620.41</v>
      </c>
      <c r="D73" s="34">
        <v>129843.07</v>
      </c>
      <c r="E73" s="25"/>
      <c r="F73" s="34">
        <v>735777.34</v>
      </c>
      <c r="G73" s="25">
        <v>605934.29</v>
      </c>
      <c r="H73" s="34">
        <v>259686.12</v>
      </c>
      <c r="I73" s="5">
        <v>2022</v>
      </c>
      <c r="J73" s="4" t="s">
        <v>107</v>
      </c>
      <c r="K73" s="5" t="s">
        <v>12</v>
      </c>
      <c r="L73" s="5" t="s">
        <v>91</v>
      </c>
    </row>
    <row r="74" spans="1:13" ht="203.25" thickBot="1" x14ac:dyDescent="0.3">
      <c r="A74" s="3" t="s">
        <v>317</v>
      </c>
      <c r="B74" s="161" t="s">
        <v>398</v>
      </c>
      <c r="C74" s="44">
        <v>5928042.9699999997</v>
      </c>
      <c r="D74" s="44">
        <v>2928042.97</v>
      </c>
      <c r="E74" s="199">
        <v>3000000</v>
      </c>
      <c r="F74" s="44"/>
      <c r="G74" s="199"/>
      <c r="H74" s="44"/>
      <c r="I74" s="43">
        <v>2024</v>
      </c>
      <c r="J74" s="109" t="s">
        <v>437</v>
      </c>
      <c r="K74" s="5" t="s">
        <v>12</v>
      </c>
      <c r="L74" s="5" t="s">
        <v>91</v>
      </c>
    </row>
    <row r="75" spans="1:13" ht="43.5" customHeight="1" thickBot="1" x14ac:dyDescent="0.3">
      <c r="A75" s="3" t="s">
        <v>318</v>
      </c>
      <c r="B75" s="12" t="s">
        <v>108</v>
      </c>
      <c r="C75" s="35">
        <v>199091</v>
      </c>
      <c r="D75" s="35">
        <v>40934.9</v>
      </c>
      <c r="E75" s="35"/>
      <c r="F75" s="35">
        <v>158156.09</v>
      </c>
      <c r="G75" s="35">
        <v>143271.20000000001</v>
      </c>
      <c r="H75" s="35">
        <v>55819.8</v>
      </c>
      <c r="I75" s="3">
        <v>2022</v>
      </c>
      <c r="J75" s="2" t="s">
        <v>109</v>
      </c>
      <c r="K75" s="3" t="s">
        <v>12</v>
      </c>
      <c r="L75" s="3" t="s">
        <v>91</v>
      </c>
    </row>
    <row r="76" spans="1:13" ht="65.25" customHeight="1" thickBot="1" x14ac:dyDescent="0.3">
      <c r="A76" s="3" t="s">
        <v>319</v>
      </c>
      <c r="B76" s="160" t="s">
        <v>379</v>
      </c>
      <c r="C76" s="35">
        <v>479410.74</v>
      </c>
      <c r="D76" s="35"/>
      <c r="E76" s="35"/>
      <c r="F76" s="35">
        <v>479410.74</v>
      </c>
      <c r="G76" s="35"/>
      <c r="H76" s="35"/>
      <c r="I76" s="3">
        <v>2024</v>
      </c>
      <c r="J76" s="2" t="s">
        <v>380</v>
      </c>
      <c r="K76" s="3" t="s">
        <v>12</v>
      </c>
      <c r="L76" s="3" t="s">
        <v>381</v>
      </c>
    </row>
    <row r="77" spans="1:13" ht="30" customHeight="1" thickBot="1" x14ac:dyDescent="0.3">
      <c r="A77" s="248" t="s">
        <v>110</v>
      </c>
      <c r="B77" s="249"/>
      <c r="C77" s="41">
        <f t="shared" ref="C77:H77" si="6">SUM(C78:C85)</f>
        <v>3209995.58</v>
      </c>
      <c r="D77" s="41">
        <f t="shared" si="6"/>
        <v>184725.87</v>
      </c>
      <c r="E77" s="41">
        <f t="shared" si="6"/>
        <v>2662469.71</v>
      </c>
      <c r="F77" s="41">
        <f t="shared" si="6"/>
        <v>364000</v>
      </c>
      <c r="G77" s="41">
        <f t="shared" si="6"/>
        <v>70000</v>
      </c>
      <c r="H77" s="41">
        <f t="shared" si="6"/>
        <v>110000</v>
      </c>
      <c r="I77" s="30"/>
      <c r="J77" s="30"/>
      <c r="K77" s="30"/>
      <c r="L77" s="55" t="s">
        <v>90</v>
      </c>
    </row>
    <row r="78" spans="1:13" ht="23.25" thickBot="1" x14ac:dyDescent="0.3">
      <c r="A78" s="4" t="s">
        <v>320</v>
      </c>
      <c r="B78" s="7" t="s">
        <v>111</v>
      </c>
      <c r="C78" s="34">
        <v>20000</v>
      </c>
      <c r="D78" s="34">
        <v>20000</v>
      </c>
      <c r="E78" s="26"/>
      <c r="F78" s="26"/>
      <c r="G78" s="34">
        <v>20000</v>
      </c>
      <c r="H78" s="5"/>
      <c r="I78" s="5">
        <v>2022</v>
      </c>
      <c r="J78" s="5" t="s">
        <v>112</v>
      </c>
      <c r="K78" s="4" t="s">
        <v>71</v>
      </c>
      <c r="L78" s="3" t="s">
        <v>114</v>
      </c>
    </row>
    <row r="79" spans="1:13" ht="56.25" customHeight="1" thickBot="1" x14ac:dyDescent="0.3">
      <c r="A79" s="4" t="s">
        <v>321</v>
      </c>
      <c r="B79" s="12" t="s">
        <v>113</v>
      </c>
      <c r="C79" s="35">
        <v>50000</v>
      </c>
      <c r="D79" s="35">
        <v>5000</v>
      </c>
      <c r="E79" s="35">
        <v>45000</v>
      </c>
      <c r="F79" s="27"/>
      <c r="G79" s="35">
        <v>50000</v>
      </c>
      <c r="H79" s="35"/>
      <c r="I79" s="3">
        <v>2022</v>
      </c>
      <c r="J79" s="2" t="s">
        <v>115</v>
      </c>
      <c r="K79" s="56" t="s">
        <v>23</v>
      </c>
      <c r="L79" s="5" t="s">
        <v>117</v>
      </c>
    </row>
    <row r="80" spans="1:13" ht="169.5" thickBot="1" x14ac:dyDescent="0.3">
      <c r="A80" s="4" t="s">
        <v>322</v>
      </c>
      <c r="B80" s="201" t="s">
        <v>382</v>
      </c>
      <c r="C80" s="163">
        <v>59995.58</v>
      </c>
      <c r="D80" s="163">
        <f>C80-E80</f>
        <v>39025.870000000003</v>
      </c>
      <c r="E80" s="202">
        <v>20969.71</v>
      </c>
      <c r="F80" s="202"/>
      <c r="G80" s="202"/>
      <c r="H80" s="163"/>
      <c r="I80" s="164">
        <v>2023</v>
      </c>
      <c r="J80" s="203" t="s">
        <v>383</v>
      </c>
      <c r="K80" s="204" t="s">
        <v>384</v>
      </c>
      <c r="L80" s="155" t="s">
        <v>90</v>
      </c>
    </row>
    <row r="81" spans="1:15" ht="34.5" thickBot="1" x14ac:dyDescent="0.3">
      <c r="A81" s="4" t="s">
        <v>323</v>
      </c>
      <c r="B81" s="6" t="s">
        <v>118</v>
      </c>
      <c r="C81" s="35">
        <v>30000</v>
      </c>
      <c r="D81" s="35">
        <v>30000</v>
      </c>
      <c r="E81" s="22"/>
      <c r="F81" s="22"/>
      <c r="G81" s="22"/>
      <c r="H81" s="35">
        <v>30000</v>
      </c>
      <c r="I81" s="3">
        <v>2023</v>
      </c>
      <c r="J81" s="88" t="s">
        <v>219</v>
      </c>
      <c r="K81" s="3" t="s">
        <v>32</v>
      </c>
      <c r="L81" s="5" t="s">
        <v>90</v>
      </c>
    </row>
    <row r="82" spans="1:15" ht="50.25" customHeight="1" thickBot="1" x14ac:dyDescent="0.3">
      <c r="A82" s="4" t="s">
        <v>324</v>
      </c>
      <c r="B82" s="19" t="s">
        <v>119</v>
      </c>
      <c r="C82" s="34">
        <v>346000</v>
      </c>
      <c r="D82" s="34">
        <v>51900</v>
      </c>
      <c r="E82" s="34">
        <v>294100</v>
      </c>
      <c r="F82" s="25"/>
      <c r="G82" s="25"/>
      <c r="H82" s="25"/>
      <c r="I82" s="5">
        <v>2023</v>
      </c>
      <c r="J82" s="54" t="s">
        <v>120</v>
      </c>
      <c r="K82" s="5" t="s">
        <v>12</v>
      </c>
      <c r="L82" s="3" t="s">
        <v>90</v>
      </c>
    </row>
    <row r="83" spans="1:15" ht="119.25" customHeight="1" thickBot="1" x14ac:dyDescent="0.3">
      <c r="A83" s="4" t="s">
        <v>325</v>
      </c>
      <c r="B83" s="145" t="s">
        <v>248</v>
      </c>
      <c r="C83" s="146">
        <v>80000</v>
      </c>
      <c r="D83" s="146">
        <f>C83*0.1</f>
        <v>8000</v>
      </c>
      <c r="E83" s="146">
        <f>C83*0.9</f>
        <v>72000</v>
      </c>
      <c r="F83" s="147"/>
      <c r="G83" s="148"/>
      <c r="H83" s="149">
        <v>80000</v>
      </c>
      <c r="I83" s="150">
        <v>2023</v>
      </c>
      <c r="J83" s="151" t="s">
        <v>239</v>
      </c>
      <c r="K83" s="150" t="s">
        <v>12</v>
      </c>
      <c r="L83" s="150" t="s">
        <v>90</v>
      </c>
    </row>
    <row r="84" spans="1:15" ht="79.5" customHeight="1" thickBot="1" x14ac:dyDescent="0.3">
      <c r="A84" s="4" t="s">
        <v>326</v>
      </c>
      <c r="B84" s="145" t="s">
        <v>236</v>
      </c>
      <c r="C84" s="146">
        <v>24000</v>
      </c>
      <c r="D84" s="146">
        <f>C84*0.2</f>
        <v>4800</v>
      </c>
      <c r="E84" s="146">
        <f>C84*0.85</f>
        <v>20400</v>
      </c>
      <c r="F84" s="147"/>
      <c r="G84" s="148"/>
      <c r="H84" s="148"/>
      <c r="I84" s="150">
        <v>2024</v>
      </c>
      <c r="J84" s="151" t="s">
        <v>237</v>
      </c>
      <c r="K84" s="152" t="s">
        <v>238</v>
      </c>
      <c r="L84" s="150" t="s">
        <v>90</v>
      </c>
    </row>
    <row r="85" spans="1:15" ht="43.15" customHeight="1" thickBot="1" x14ac:dyDescent="0.3">
      <c r="A85" s="4" t="s">
        <v>327</v>
      </c>
      <c r="B85" s="76" t="s">
        <v>121</v>
      </c>
      <c r="C85" s="35">
        <v>2600000</v>
      </c>
      <c r="D85" s="35">
        <v>26000</v>
      </c>
      <c r="E85" s="35">
        <v>2210000</v>
      </c>
      <c r="F85" s="35">
        <v>364000</v>
      </c>
      <c r="G85" s="22"/>
      <c r="H85" s="22"/>
      <c r="I85" s="3">
        <v>2022</v>
      </c>
      <c r="J85" s="52" t="s">
        <v>122</v>
      </c>
      <c r="K85" s="53" t="s">
        <v>123</v>
      </c>
      <c r="L85" s="3" t="s">
        <v>90</v>
      </c>
    </row>
    <row r="86" spans="1:15" ht="15.75" thickBot="1" x14ac:dyDescent="0.3">
      <c r="A86" s="250" t="s">
        <v>124</v>
      </c>
      <c r="B86" s="251"/>
      <c r="C86" s="40">
        <f t="shared" ref="C86:H86" si="7">C87+C113+C125</f>
        <v>8204286.3499999996</v>
      </c>
      <c r="D86" s="40">
        <f t="shared" si="7"/>
        <v>1198722.956</v>
      </c>
      <c r="E86" s="40">
        <f t="shared" si="7"/>
        <v>5807940.7999999998</v>
      </c>
      <c r="F86" s="40">
        <f t="shared" si="7"/>
        <v>3268222.594</v>
      </c>
      <c r="G86" s="40">
        <f t="shared" si="7"/>
        <v>392480.6</v>
      </c>
      <c r="H86" s="40">
        <f t="shared" si="7"/>
        <v>887160.84</v>
      </c>
      <c r="I86" s="11"/>
      <c r="J86" s="11"/>
      <c r="K86" s="11"/>
      <c r="L86" s="11"/>
    </row>
    <row r="87" spans="1:15" ht="54" customHeight="1" thickBot="1" x14ac:dyDescent="0.3">
      <c r="A87" s="248" t="s">
        <v>125</v>
      </c>
      <c r="B87" s="249"/>
      <c r="C87" s="41">
        <f t="shared" ref="C87:H87" si="8">SUM(C89:C101)</f>
        <v>3484438.35</v>
      </c>
      <c r="D87" s="41">
        <f t="shared" si="8"/>
        <v>627715.75600000005</v>
      </c>
      <c r="E87" s="41">
        <f t="shared" si="8"/>
        <v>1010000</v>
      </c>
      <c r="F87" s="41">
        <f t="shared" si="8"/>
        <v>1846722.594</v>
      </c>
      <c r="G87" s="41">
        <f t="shared" si="8"/>
        <v>382480.6</v>
      </c>
      <c r="H87" s="41">
        <f t="shared" si="8"/>
        <v>732160.84</v>
      </c>
      <c r="I87" s="21"/>
      <c r="J87" s="21"/>
      <c r="K87" s="21"/>
      <c r="L87" s="21"/>
    </row>
    <row r="88" spans="1:15" ht="182.25" customHeight="1" thickBot="1" x14ac:dyDescent="0.3">
      <c r="A88" s="62" t="s">
        <v>328</v>
      </c>
      <c r="B88" s="105" t="s">
        <v>221</v>
      </c>
      <c r="C88" s="64">
        <v>156390.53</v>
      </c>
      <c r="D88" s="64">
        <v>23458.58</v>
      </c>
      <c r="E88" s="64"/>
      <c r="F88" s="64">
        <v>132931.95000000001</v>
      </c>
      <c r="G88" s="64">
        <v>156390.53</v>
      </c>
      <c r="H88" s="64"/>
      <c r="I88" s="64">
        <v>2022</v>
      </c>
      <c r="J88" s="105" t="s">
        <v>222</v>
      </c>
      <c r="K88" s="66" t="s">
        <v>67</v>
      </c>
      <c r="L88" s="66" t="s">
        <v>127</v>
      </c>
    </row>
    <row r="89" spans="1:15" ht="117" customHeight="1" thickBot="1" x14ac:dyDescent="0.3">
      <c r="A89" s="62" t="s">
        <v>329</v>
      </c>
      <c r="B89" s="7" t="s">
        <v>361</v>
      </c>
      <c r="C89" s="50">
        <v>255796.91</v>
      </c>
      <c r="D89" s="50">
        <v>46869.54</v>
      </c>
      <c r="E89" s="24"/>
      <c r="F89" s="50">
        <v>208927.37</v>
      </c>
      <c r="G89" s="50"/>
      <c r="H89" s="50">
        <v>165000</v>
      </c>
      <c r="I89" s="14">
        <v>2023</v>
      </c>
      <c r="J89" s="31" t="s">
        <v>362</v>
      </c>
      <c r="K89" s="31" t="s">
        <v>126</v>
      </c>
      <c r="L89" s="31" t="s">
        <v>194</v>
      </c>
    </row>
    <row r="90" spans="1:15" ht="52.5" customHeight="1" thickBot="1" x14ac:dyDescent="0.3">
      <c r="A90" s="62" t="s">
        <v>330</v>
      </c>
      <c r="B90" s="105" t="s">
        <v>129</v>
      </c>
      <c r="C90" s="64">
        <v>15000</v>
      </c>
      <c r="D90" s="65">
        <v>15000</v>
      </c>
      <c r="E90" s="66"/>
      <c r="F90" s="66"/>
      <c r="G90" s="66"/>
      <c r="H90" s="65">
        <v>15000</v>
      </c>
      <c r="I90" s="66">
        <v>2023</v>
      </c>
      <c r="J90" s="66" t="s">
        <v>130</v>
      </c>
      <c r="K90" s="66" t="s">
        <v>26</v>
      </c>
      <c r="L90" s="66" t="s">
        <v>128</v>
      </c>
    </row>
    <row r="91" spans="1:15" ht="23.25" thickBot="1" x14ac:dyDescent="0.3">
      <c r="A91" s="62" t="s">
        <v>331</v>
      </c>
      <c r="B91" s="76" t="s">
        <v>195</v>
      </c>
      <c r="C91" s="64">
        <v>30000</v>
      </c>
      <c r="D91" s="64">
        <v>30000</v>
      </c>
      <c r="E91" s="32"/>
      <c r="F91" s="32"/>
      <c r="G91" s="64">
        <v>15000</v>
      </c>
      <c r="H91" s="64">
        <v>15000</v>
      </c>
      <c r="I91" s="32">
        <v>2022</v>
      </c>
      <c r="J91" s="32" t="s">
        <v>184</v>
      </c>
      <c r="K91" s="32" t="s">
        <v>12</v>
      </c>
      <c r="L91" s="66" t="s">
        <v>127</v>
      </c>
    </row>
    <row r="92" spans="1:15" ht="23.25" thickBot="1" x14ac:dyDescent="0.3">
      <c r="A92" s="62" t="s">
        <v>332</v>
      </c>
      <c r="B92" s="19" t="s">
        <v>185</v>
      </c>
      <c r="C92" s="67">
        <v>25000</v>
      </c>
      <c r="D92" s="67">
        <v>25000</v>
      </c>
      <c r="E92" s="31"/>
      <c r="F92" s="31"/>
      <c r="G92" s="31"/>
      <c r="H92" s="67">
        <v>25000</v>
      </c>
      <c r="I92" s="31">
        <v>2023</v>
      </c>
      <c r="J92" s="31" t="s">
        <v>131</v>
      </c>
      <c r="K92" s="31" t="s">
        <v>12</v>
      </c>
      <c r="L92" s="31" t="s">
        <v>128</v>
      </c>
      <c r="M92" s="81"/>
      <c r="N92" s="81"/>
      <c r="O92" s="81"/>
    </row>
    <row r="93" spans="1:15" ht="78" customHeight="1" thickBot="1" x14ac:dyDescent="0.3">
      <c r="A93" s="62" t="s">
        <v>333</v>
      </c>
      <c r="B93" s="106" t="s">
        <v>132</v>
      </c>
      <c r="C93" s="63">
        <v>54000</v>
      </c>
      <c r="D93" s="63">
        <v>54000</v>
      </c>
      <c r="E93" s="60"/>
      <c r="F93" s="60"/>
      <c r="G93" s="60"/>
      <c r="H93" s="63">
        <v>54000</v>
      </c>
      <c r="I93" s="59">
        <v>2023</v>
      </c>
      <c r="J93" s="59" t="s">
        <v>133</v>
      </c>
      <c r="K93" s="59" t="s">
        <v>67</v>
      </c>
      <c r="L93" s="61" t="s">
        <v>128</v>
      </c>
      <c r="M93" s="81"/>
      <c r="N93" s="81"/>
      <c r="O93" s="81"/>
    </row>
    <row r="94" spans="1:15" ht="113.25" customHeight="1" thickBot="1" x14ac:dyDescent="0.3">
      <c r="A94" s="62" t="s">
        <v>334</v>
      </c>
      <c r="B94" s="67" t="s">
        <v>223</v>
      </c>
      <c r="C94" s="67">
        <v>455641.44</v>
      </c>
      <c r="D94" s="67">
        <f>C94*0.15</f>
        <v>68346.216</v>
      </c>
      <c r="E94" s="67"/>
      <c r="F94" s="67">
        <f>C94-D94</f>
        <v>387295.22399999999</v>
      </c>
      <c r="G94" s="67">
        <v>277480.59999999998</v>
      </c>
      <c r="H94" s="67">
        <v>178160.84</v>
      </c>
      <c r="I94" s="67">
        <v>2022</v>
      </c>
      <c r="J94" s="67" t="s">
        <v>224</v>
      </c>
      <c r="K94" s="67" t="s">
        <v>225</v>
      </c>
      <c r="L94" s="67" t="s">
        <v>128</v>
      </c>
      <c r="M94" s="81"/>
      <c r="N94" s="81"/>
      <c r="O94" s="81"/>
    </row>
    <row r="95" spans="1:15" ht="127.5" customHeight="1" thickBot="1" x14ac:dyDescent="0.3">
      <c r="A95" s="62" t="s">
        <v>335</v>
      </c>
      <c r="B95" s="106" t="s">
        <v>135</v>
      </c>
      <c r="C95" s="63">
        <v>60000</v>
      </c>
      <c r="D95" s="63">
        <v>9000</v>
      </c>
      <c r="E95" s="63"/>
      <c r="F95" s="63">
        <v>51000</v>
      </c>
      <c r="G95" s="48"/>
      <c r="H95" s="48"/>
      <c r="I95" s="48">
        <v>2023</v>
      </c>
      <c r="J95" s="48" t="s">
        <v>210</v>
      </c>
      <c r="K95" s="48" t="s">
        <v>23</v>
      </c>
      <c r="L95" s="61" t="s">
        <v>128</v>
      </c>
      <c r="M95" s="81"/>
      <c r="N95" s="81"/>
      <c r="O95" s="81"/>
    </row>
    <row r="96" spans="1:15" ht="90.75" customHeight="1" thickBot="1" x14ac:dyDescent="0.3">
      <c r="A96" s="62" t="s">
        <v>336</v>
      </c>
      <c r="B96" s="19" t="s">
        <v>174</v>
      </c>
      <c r="C96" s="93">
        <v>859000</v>
      </c>
      <c r="D96" s="93">
        <v>59000</v>
      </c>
      <c r="E96" s="93"/>
      <c r="F96" s="93">
        <v>800000</v>
      </c>
      <c r="G96" s="69"/>
      <c r="H96" s="69"/>
      <c r="I96" s="69">
        <v>2022</v>
      </c>
      <c r="J96" s="69" t="s">
        <v>173</v>
      </c>
      <c r="K96" s="31" t="s">
        <v>47</v>
      </c>
      <c r="L96" s="31" t="s">
        <v>138</v>
      </c>
      <c r="M96" s="81"/>
      <c r="N96" s="81"/>
      <c r="O96" s="81"/>
    </row>
    <row r="97" spans="1:15" ht="78.75" customHeight="1" thickBot="1" x14ac:dyDescent="0.3">
      <c r="A97" s="62" t="s">
        <v>337</v>
      </c>
      <c r="B97" s="76" t="s">
        <v>136</v>
      </c>
      <c r="C97" s="68">
        <v>1000000</v>
      </c>
      <c r="D97" s="68">
        <v>100500</v>
      </c>
      <c r="E97" s="68">
        <v>500000</v>
      </c>
      <c r="F97" s="68">
        <v>399500</v>
      </c>
      <c r="G97" s="23"/>
      <c r="H97" s="68">
        <v>30000</v>
      </c>
      <c r="I97" s="13">
        <v>2022</v>
      </c>
      <c r="J97" s="13" t="s">
        <v>137</v>
      </c>
      <c r="K97" s="32" t="s">
        <v>32</v>
      </c>
      <c r="L97" s="61" t="s">
        <v>139</v>
      </c>
      <c r="M97" s="81"/>
      <c r="N97" s="81"/>
      <c r="O97" s="81"/>
    </row>
    <row r="98" spans="1:15" ht="64.5" customHeight="1" thickBot="1" x14ac:dyDescent="0.3">
      <c r="A98" s="62" t="s">
        <v>338</v>
      </c>
      <c r="B98" s="107" t="s">
        <v>140</v>
      </c>
      <c r="C98" s="92">
        <v>20000</v>
      </c>
      <c r="D98" s="92">
        <v>20000</v>
      </c>
      <c r="E98" s="67"/>
      <c r="F98" s="67"/>
      <c r="G98" s="67">
        <v>20000</v>
      </c>
      <c r="H98" s="67"/>
      <c r="I98" s="31">
        <v>2021</v>
      </c>
      <c r="J98" s="67" t="s">
        <v>186</v>
      </c>
      <c r="K98" s="67" t="s">
        <v>12</v>
      </c>
      <c r="L98" s="31" t="s">
        <v>139</v>
      </c>
      <c r="M98" s="81"/>
      <c r="N98" s="81"/>
      <c r="O98" s="81"/>
    </row>
    <row r="99" spans="1:15" ht="34.5" thickBot="1" x14ac:dyDescent="0.3">
      <c r="A99" s="62" t="s">
        <v>339</v>
      </c>
      <c r="B99" s="76" t="s">
        <v>211</v>
      </c>
      <c r="C99" s="68">
        <v>110000</v>
      </c>
      <c r="D99" s="68">
        <v>110000</v>
      </c>
      <c r="E99" s="32"/>
      <c r="F99" s="32"/>
      <c r="G99" s="68">
        <v>70000</v>
      </c>
      <c r="H99" s="32"/>
      <c r="I99" s="32">
        <v>2022</v>
      </c>
      <c r="J99" s="32" t="s">
        <v>220</v>
      </c>
      <c r="K99" s="32" t="s">
        <v>48</v>
      </c>
      <c r="L99" s="61" t="s">
        <v>143</v>
      </c>
    </row>
    <row r="100" spans="1:15" ht="123" customHeight="1" thickBot="1" x14ac:dyDescent="0.3">
      <c r="A100" s="62" t="s">
        <v>340</v>
      </c>
      <c r="B100" s="107" t="s">
        <v>141</v>
      </c>
      <c r="C100" s="67">
        <v>100000</v>
      </c>
      <c r="D100" s="67">
        <v>15000</v>
      </c>
      <c r="E100" s="67">
        <v>85000</v>
      </c>
      <c r="F100" s="67"/>
      <c r="G100" s="67"/>
      <c r="H100" s="67">
        <v>50000</v>
      </c>
      <c r="I100" s="31">
        <v>2023</v>
      </c>
      <c r="J100" s="67" t="s">
        <v>142</v>
      </c>
      <c r="K100" s="67" t="s">
        <v>12</v>
      </c>
      <c r="L100" s="31" t="s">
        <v>134</v>
      </c>
    </row>
    <row r="101" spans="1:15" ht="123" customHeight="1" thickBot="1" x14ac:dyDescent="0.3">
      <c r="A101" s="62" t="s">
        <v>341</v>
      </c>
      <c r="B101" s="112" t="s">
        <v>144</v>
      </c>
      <c r="C101" s="75">
        <v>500000</v>
      </c>
      <c r="D101" s="75">
        <v>75000</v>
      </c>
      <c r="E101" s="75">
        <v>425000</v>
      </c>
      <c r="F101" s="56"/>
      <c r="G101" s="56"/>
      <c r="H101" s="75">
        <v>200000</v>
      </c>
      <c r="I101" s="56">
        <v>2022</v>
      </c>
      <c r="J101" s="56" t="s">
        <v>145</v>
      </c>
      <c r="K101" s="56" t="s">
        <v>12</v>
      </c>
      <c r="L101" s="31" t="s">
        <v>134</v>
      </c>
    </row>
    <row r="102" spans="1:15" ht="123" customHeight="1" thickBot="1" x14ac:dyDescent="0.3">
      <c r="A102" s="62" t="s">
        <v>342</v>
      </c>
      <c r="B102" s="111" t="s">
        <v>231</v>
      </c>
      <c r="C102" s="108">
        <v>250000</v>
      </c>
      <c r="D102" s="113">
        <f>C102*0.15</f>
        <v>37500</v>
      </c>
      <c r="E102" s="113">
        <f>C102*0.85</f>
        <v>212500</v>
      </c>
      <c r="F102" s="114"/>
      <c r="G102" s="115"/>
      <c r="H102" s="113">
        <v>70000</v>
      </c>
      <c r="I102" s="42">
        <v>2023</v>
      </c>
      <c r="J102" s="116" t="s">
        <v>235</v>
      </c>
      <c r="K102" s="117" t="s">
        <v>234</v>
      </c>
      <c r="L102" s="20" t="s">
        <v>244</v>
      </c>
    </row>
    <row r="103" spans="1:15" ht="123" customHeight="1" thickBot="1" x14ac:dyDescent="0.3">
      <c r="A103" s="219" t="s">
        <v>343</v>
      </c>
      <c r="B103" s="220" t="s">
        <v>438</v>
      </c>
      <c r="C103" s="205">
        <v>165151.38</v>
      </c>
      <c r="D103" s="221">
        <v>24772.7</v>
      </c>
      <c r="E103" s="221"/>
      <c r="F103" s="222"/>
      <c r="G103" s="223"/>
      <c r="H103" s="224"/>
      <c r="I103" s="223">
        <v>2024</v>
      </c>
      <c r="J103" s="223" t="s">
        <v>436</v>
      </c>
      <c r="K103" s="207" t="s">
        <v>12</v>
      </c>
      <c r="L103" s="206" t="s">
        <v>245</v>
      </c>
    </row>
    <row r="104" spans="1:15" ht="123" customHeight="1" thickBot="1" x14ac:dyDescent="0.3">
      <c r="A104" s="213" t="s">
        <v>344</v>
      </c>
      <c r="B104" s="214" t="s">
        <v>401</v>
      </c>
      <c r="C104" s="122">
        <v>320191.03999999998</v>
      </c>
      <c r="D104" s="122">
        <v>320191.03999999998</v>
      </c>
      <c r="E104" s="121"/>
      <c r="F104" s="215"/>
      <c r="G104" s="216"/>
      <c r="H104" s="124"/>
      <c r="I104" s="216">
        <v>2024</v>
      </c>
      <c r="J104" s="216" t="s">
        <v>402</v>
      </c>
      <c r="K104" s="217" t="s">
        <v>12</v>
      </c>
      <c r="L104" s="218" t="s">
        <v>246</v>
      </c>
    </row>
    <row r="105" spans="1:15" ht="123" customHeight="1" thickBot="1" x14ac:dyDescent="0.3">
      <c r="A105" s="62" t="s">
        <v>345</v>
      </c>
      <c r="B105" s="129" t="s">
        <v>270</v>
      </c>
      <c r="C105" s="130">
        <v>52111.38</v>
      </c>
      <c r="D105" s="130">
        <f>C105-F105</f>
        <v>14616.71</v>
      </c>
      <c r="E105" s="165"/>
      <c r="F105" s="134">
        <v>37494.67</v>
      </c>
      <c r="G105" s="132"/>
      <c r="H105" s="130">
        <v>52111.38</v>
      </c>
      <c r="I105" s="134">
        <v>2023</v>
      </c>
      <c r="J105" s="134" t="s">
        <v>233</v>
      </c>
      <c r="K105" s="132" t="s">
        <v>12</v>
      </c>
      <c r="L105" s="166" t="s">
        <v>247</v>
      </c>
    </row>
    <row r="106" spans="1:15" ht="123" customHeight="1" thickBot="1" x14ac:dyDescent="0.3">
      <c r="A106" s="62" t="s">
        <v>346</v>
      </c>
      <c r="B106" s="129" t="s">
        <v>256</v>
      </c>
      <c r="C106" s="130">
        <v>150000</v>
      </c>
      <c r="D106" s="130">
        <v>22500</v>
      </c>
      <c r="E106" s="131"/>
      <c r="F106" s="130">
        <f>C106-D106</f>
        <v>127500</v>
      </c>
      <c r="G106" s="132"/>
      <c r="H106" s="133">
        <v>150000</v>
      </c>
      <c r="I106" s="134">
        <v>2023</v>
      </c>
      <c r="J106" s="134" t="s">
        <v>257</v>
      </c>
      <c r="K106" s="132" t="s">
        <v>12</v>
      </c>
      <c r="L106" s="135" t="s">
        <v>128</v>
      </c>
    </row>
    <row r="107" spans="1:15" ht="123" customHeight="1" thickBot="1" x14ac:dyDescent="0.3">
      <c r="A107" s="62" t="s">
        <v>347</v>
      </c>
      <c r="B107" s="118" t="s">
        <v>264</v>
      </c>
      <c r="C107" s="119">
        <v>847457.63</v>
      </c>
      <c r="D107" s="120"/>
      <c r="E107" s="121">
        <v>491525.43</v>
      </c>
      <c r="F107" s="122">
        <f>C107-E107</f>
        <v>355932.2</v>
      </c>
      <c r="G107" s="123"/>
      <c r="H107" s="124">
        <v>500000</v>
      </c>
      <c r="I107" s="125">
        <v>2023</v>
      </c>
      <c r="J107" s="125" t="s">
        <v>266</v>
      </c>
      <c r="K107" s="123" t="s">
        <v>12</v>
      </c>
      <c r="L107" s="126" t="s">
        <v>128</v>
      </c>
    </row>
    <row r="108" spans="1:15" ht="91.5" customHeight="1" thickBot="1" x14ac:dyDescent="0.3">
      <c r="A108" s="62" t="s">
        <v>348</v>
      </c>
      <c r="B108" s="127" t="s">
        <v>263</v>
      </c>
      <c r="C108" s="119">
        <v>747049.92</v>
      </c>
      <c r="D108" s="120"/>
      <c r="E108" s="121">
        <v>440758.7</v>
      </c>
      <c r="F108" s="122">
        <f>C108-E108</f>
        <v>306291.22000000003</v>
      </c>
      <c r="G108" s="123"/>
      <c r="H108" s="124">
        <v>450000</v>
      </c>
      <c r="I108" s="125">
        <v>2023</v>
      </c>
      <c r="J108" s="125" t="s">
        <v>265</v>
      </c>
      <c r="K108" s="123" t="s">
        <v>12</v>
      </c>
      <c r="L108" s="128" t="s">
        <v>243</v>
      </c>
    </row>
    <row r="109" spans="1:15" ht="91.5" customHeight="1" thickBot="1" x14ac:dyDescent="0.3">
      <c r="A109" s="62" t="s">
        <v>349</v>
      </c>
      <c r="B109" s="167" t="s">
        <v>268</v>
      </c>
      <c r="C109" s="168">
        <v>78298.009999999995</v>
      </c>
      <c r="D109" s="169">
        <f>C109*0.1</f>
        <v>7829.8009999999995</v>
      </c>
      <c r="E109" s="131"/>
      <c r="F109" s="170">
        <f>C109*0.9</f>
        <v>70468.209000000003</v>
      </c>
      <c r="G109" s="132"/>
      <c r="H109" s="171">
        <v>78298.009999999995</v>
      </c>
      <c r="I109" s="134">
        <v>2023</v>
      </c>
      <c r="J109" s="134" t="s">
        <v>269</v>
      </c>
      <c r="K109" s="132" t="s">
        <v>12</v>
      </c>
      <c r="L109" s="172" t="s">
        <v>243</v>
      </c>
    </row>
    <row r="110" spans="1:15" ht="91.5" customHeight="1" thickBot="1" x14ac:dyDescent="0.3">
      <c r="A110" s="62" t="s">
        <v>350</v>
      </c>
      <c r="B110" s="225" t="s">
        <v>429</v>
      </c>
      <c r="C110" s="119">
        <v>503276.13</v>
      </c>
      <c r="D110" s="120">
        <v>85691.42</v>
      </c>
      <c r="E110" s="121"/>
      <c r="F110" s="226">
        <v>417584.71</v>
      </c>
      <c r="G110" s="123"/>
      <c r="H110" s="124"/>
      <c r="I110" s="125">
        <v>2024</v>
      </c>
      <c r="J110" s="125" t="s">
        <v>431</v>
      </c>
      <c r="K110" s="123" t="s">
        <v>430</v>
      </c>
      <c r="L110" s="172" t="s">
        <v>128</v>
      </c>
    </row>
    <row r="111" spans="1:15" ht="120" customHeight="1" thickBot="1" x14ac:dyDescent="0.3">
      <c r="A111" s="62" t="s">
        <v>351</v>
      </c>
      <c r="B111" s="225" t="s">
        <v>441</v>
      </c>
      <c r="C111" s="119">
        <v>291831.14</v>
      </c>
      <c r="D111" s="120">
        <v>291831.14</v>
      </c>
      <c r="E111" s="121"/>
      <c r="F111" s="226"/>
      <c r="G111" s="123"/>
      <c r="H111" s="124"/>
      <c r="I111" s="125">
        <v>2024</v>
      </c>
      <c r="J111" s="125" t="s">
        <v>432</v>
      </c>
      <c r="K111" s="123" t="s">
        <v>430</v>
      </c>
      <c r="L111" s="172" t="s">
        <v>128</v>
      </c>
    </row>
    <row r="112" spans="1:15" ht="194.25" customHeight="1" x14ac:dyDescent="0.25">
      <c r="A112" s="62" t="s">
        <v>352</v>
      </c>
      <c r="B112" s="185" t="s">
        <v>228</v>
      </c>
      <c r="C112" s="191">
        <f>D112+E112</f>
        <v>621730</v>
      </c>
      <c r="D112" s="191">
        <v>107730</v>
      </c>
      <c r="E112" s="186">
        <v>514000</v>
      </c>
      <c r="F112" s="187"/>
      <c r="G112" s="186"/>
      <c r="H112" s="187"/>
      <c r="I112" s="186">
        <v>2024</v>
      </c>
      <c r="J112" s="188" t="s">
        <v>249</v>
      </c>
      <c r="K112" s="189" t="s">
        <v>12</v>
      </c>
      <c r="L112" s="190" t="s">
        <v>128</v>
      </c>
    </row>
    <row r="113" spans="1:16" ht="39" customHeight="1" thickBot="1" x14ac:dyDescent="0.3">
      <c r="A113" s="248" t="s">
        <v>146</v>
      </c>
      <c r="B113" s="249"/>
      <c r="C113" s="41">
        <f>SUM(C115:C124)</f>
        <v>4594848</v>
      </c>
      <c r="D113" s="41">
        <f t="shared" ref="D113:H113" si="9">SUM(D115:D124)</f>
        <v>506007.2</v>
      </c>
      <c r="E113" s="41">
        <f t="shared" si="9"/>
        <v>4737940.8</v>
      </c>
      <c r="F113" s="41">
        <f t="shared" si="9"/>
        <v>1421500</v>
      </c>
      <c r="G113" s="41">
        <f t="shared" si="9"/>
        <v>10000</v>
      </c>
      <c r="H113" s="41">
        <f t="shared" si="9"/>
        <v>100000</v>
      </c>
      <c r="I113" s="21"/>
      <c r="J113" s="21"/>
      <c r="K113" s="21"/>
      <c r="L113" s="21"/>
    </row>
    <row r="114" spans="1:16" ht="67.5" customHeight="1" thickBot="1" x14ac:dyDescent="0.3">
      <c r="A114" s="32" t="s">
        <v>353</v>
      </c>
      <c r="B114" s="76" t="s">
        <v>212</v>
      </c>
      <c r="C114" s="35">
        <v>57115</v>
      </c>
      <c r="D114" s="35">
        <v>57115</v>
      </c>
      <c r="E114" s="94"/>
      <c r="F114" s="94"/>
      <c r="G114" s="35">
        <v>57115</v>
      </c>
      <c r="H114" s="94"/>
      <c r="I114" s="94">
        <v>2022</v>
      </c>
      <c r="J114" s="3" t="s">
        <v>213</v>
      </c>
      <c r="K114" s="3" t="s">
        <v>149</v>
      </c>
      <c r="L114" s="3" t="s">
        <v>150</v>
      </c>
    </row>
    <row r="115" spans="1:16" ht="51" customHeight="1" thickBot="1" x14ac:dyDescent="0.3">
      <c r="A115" s="32" t="s">
        <v>354</v>
      </c>
      <c r="B115" s="83" t="s">
        <v>147</v>
      </c>
      <c r="C115" s="84">
        <v>600000</v>
      </c>
      <c r="D115" s="84">
        <v>90000</v>
      </c>
      <c r="E115" s="95"/>
      <c r="F115" s="96">
        <v>510000</v>
      </c>
      <c r="G115" s="97"/>
      <c r="H115" s="98"/>
      <c r="I115" s="99">
        <v>2023</v>
      </c>
      <c r="J115" s="86" t="s">
        <v>148</v>
      </c>
      <c r="K115" s="85" t="s">
        <v>149</v>
      </c>
      <c r="L115" s="85" t="s">
        <v>150</v>
      </c>
    </row>
    <row r="116" spans="1:16" ht="32.25" customHeight="1" thickBot="1" x14ac:dyDescent="0.3">
      <c r="A116" s="32" t="s">
        <v>355</v>
      </c>
      <c r="B116" s="18" t="s">
        <v>151</v>
      </c>
      <c r="C116" s="35">
        <v>300000</v>
      </c>
      <c r="D116" s="35">
        <v>45000</v>
      </c>
      <c r="E116" s="27"/>
      <c r="F116" s="35">
        <v>255000</v>
      </c>
      <c r="G116" s="27"/>
      <c r="H116" s="27"/>
      <c r="I116" s="3">
        <v>2023</v>
      </c>
      <c r="J116" s="3" t="s">
        <v>152</v>
      </c>
      <c r="K116" s="3" t="s">
        <v>149</v>
      </c>
      <c r="L116" s="3" t="s">
        <v>150</v>
      </c>
    </row>
    <row r="117" spans="1:16" ht="56.25" customHeight="1" thickBot="1" x14ac:dyDescent="0.3">
      <c r="A117" s="32" t="s">
        <v>356</v>
      </c>
      <c r="B117" s="73" t="s">
        <v>153</v>
      </c>
      <c r="C117" s="34">
        <v>60000</v>
      </c>
      <c r="D117" s="34">
        <v>9000</v>
      </c>
      <c r="E117" s="26"/>
      <c r="F117" s="34">
        <v>51000</v>
      </c>
      <c r="G117" s="26"/>
      <c r="H117" s="26"/>
      <c r="I117" s="5">
        <v>2023</v>
      </c>
      <c r="J117" s="5" t="s">
        <v>154</v>
      </c>
      <c r="K117" s="5" t="s">
        <v>149</v>
      </c>
      <c r="L117" s="85" t="s">
        <v>150</v>
      </c>
    </row>
    <row r="118" spans="1:16" ht="33.75" customHeight="1" thickBot="1" x14ac:dyDescent="0.3">
      <c r="A118" s="32" t="s">
        <v>357</v>
      </c>
      <c r="B118" s="12" t="s">
        <v>155</v>
      </c>
      <c r="C118" s="35">
        <v>30000</v>
      </c>
      <c r="D118" s="35">
        <v>4500</v>
      </c>
      <c r="E118" s="27"/>
      <c r="F118" s="35">
        <v>25500</v>
      </c>
      <c r="G118" s="27"/>
      <c r="H118" s="27"/>
      <c r="I118" s="3">
        <v>2023</v>
      </c>
      <c r="J118" s="56" t="s">
        <v>156</v>
      </c>
      <c r="K118" s="53" t="s">
        <v>23</v>
      </c>
      <c r="L118" s="3" t="s">
        <v>150</v>
      </c>
    </row>
    <row r="119" spans="1:16" ht="23.25" thickBot="1" x14ac:dyDescent="0.3">
      <c r="A119" s="32" t="s">
        <v>360</v>
      </c>
      <c r="B119" s="73" t="s">
        <v>157</v>
      </c>
      <c r="C119" s="34">
        <v>400000</v>
      </c>
      <c r="D119" s="34">
        <v>60000</v>
      </c>
      <c r="E119" s="26"/>
      <c r="F119" s="34">
        <v>340000</v>
      </c>
      <c r="G119" s="26"/>
      <c r="H119" s="26"/>
      <c r="I119" s="5">
        <v>2023</v>
      </c>
      <c r="J119" s="14" t="s">
        <v>158</v>
      </c>
      <c r="K119" s="54" t="s">
        <v>116</v>
      </c>
      <c r="L119" s="85" t="s">
        <v>94</v>
      </c>
    </row>
    <row r="120" spans="1:16" ht="47.25" customHeight="1" thickBot="1" x14ac:dyDescent="0.3">
      <c r="A120" s="32" t="s">
        <v>378</v>
      </c>
      <c r="B120" s="12" t="s">
        <v>159</v>
      </c>
      <c r="C120" s="35">
        <v>50000</v>
      </c>
      <c r="D120" s="35">
        <v>50000</v>
      </c>
      <c r="E120" s="22"/>
      <c r="F120" s="22"/>
      <c r="G120" s="35">
        <v>10000</v>
      </c>
      <c r="H120" s="35">
        <v>40000</v>
      </c>
      <c r="I120" s="3">
        <v>2021</v>
      </c>
      <c r="J120" s="32" t="s">
        <v>160</v>
      </c>
      <c r="K120" s="52" t="s">
        <v>12</v>
      </c>
      <c r="L120" s="3" t="s">
        <v>150</v>
      </c>
    </row>
    <row r="121" spans="1:16" ht="23.25" thickBot="1" x14ac:dyDescent="0.3">
      <c r="A121" s="32" t="s">
        <v>389</v>
      </c>
      <c r="B121" s="72" t="s">
        <v>161</v>
      </c>
      <c r="C121" s="39">
        <v>1138048</v>
      </c>
      <c r="D121" s="39">
        <v>170707.20000000001</v>
      </c>
      <c r="E121" s="39">
        <v>967340.8</v>
      </c>
      <c r="F121" s="25"/>
      <c r="G121" s="25"/>
      <c r="H121" s="25"/>
      <c r="I121" s="89">
        <v>2023</v>
      </c>
      <c r="J121" s="58" t="s">
        <v>162</v>
      </c>
      <c r="K121" s="57" t="s">
        <v>149</v>
      </c>
      <c r="L121" s="85" t="s">
        <v>128</v>
      </c>
    </row>
    <row r="122" spans="1:16" ht="23.25" thickBot="1" x14ac:dyDescent="0.3">
      <c r="A122" s="32" t="s">
        <v>420</v>
      </c>
      <c r="B122" s="74" t="s">
        <v>163</v>
      </c>
      <c r="C122" s="90">
        <f>SUM(D122:F122)</f>
        <v>16800</v>
      </c>
      <c r="D122" s="90">
        <v>16800</v>
      </c>
      <c r="E122" s="22"/>
      <c r="F122" s="22"/>
      <c r="G122" s="22"/>
      <c r="H122" s="91" t="s">
        <v>164</v>
      </c>
      <c r="I122" s="91">
        <v>2022</v>
      </c>
      <c r="J122" s="52" t="s">
        <v>176</v>
      </c>
      <c r="K122" s="13" t="s">
        <v>23</v>
      </c>
      <c r="L122" s="3" t="s">
        <v>128</v>
      </c>
    </row>
    <row r="123" spans="1:16" ht="360.75" thickBot="1" x14ac:dyDescent="0.3">
      <c r="A123" s="32" t="s">
        <v>421</v>
      </c>
      <c r="B123" s="74" t="s">
        <v>423</v>
      </c>
      <c r="C123" s="90" t="s">
        <v>425</v>
      </c>
      <c r="D123" s="90"/>
      <c r="E123" s="209">
        <v>2070600</v>
      </c>
      <c r="F123" s="208"/>
      <c r="G123" s="22"/>
      <c r="H123" s="91"/>
      <c r="I123" s="91">
        <v>2024</v>
      </c>
      <c r="J123" s="210" t="s">
        <v>426</v>
      </c>
      <c r="K123" s="13" t="s">
        <v>12</v>
      </c>
      <c r="L123" s="3" t="s">
        <v>128</v>
      </c>
    </row>
    <row r="124" spans="1:16" ht="68.25" thickBot="1" x14ac:dyDescent="0.3">
      <c r="A124" s="32" t="s">
        <v>422</v>
      </c>
      <c r="B124" s="70" t="s">
        <v>165</v>
      </c>
      <c r="C124" s="39">
        <f>SUM(D124:F124)</f>
        <v>2000000</v>
      </c>
      <c r="D124" s="39">
        <v>60000</v>
      </c>
      <c r="E124" s="39">
        <v>1700000</v>
      </c>
      <c r="F124" s="39">
        <v>240000</v>
      </c>
      <c r="G124" s="25"/>
      <c r="H124" s="39">
        <v>60000</v>
      </c>
      <c r="I124" s="10">
        <v>2023</v>
      </c>
      <c r="J124" s="54" t="s">
        <v>166</v>
      </c>
      <c r="K124" s="55" t="s">
        <v>175</v>
      </c>
      <c r="L124" s="3" t="s">
        <v>128</v>
      </c>
    </row>
    <row r="125" spans="1:16" ht="15.75" thickBot="1" x14ac:dyDescent="0.3">
      <c r="A125" s="248" t="s">
        <v>167</v>
      </c>
      <c r="B125" s="249"/>
      <c r="C125" s="41">
        <f>SUM(C126:C128)</f>
        <v>125000</v>
      </c>
      <c r="D125" s="41">
        <f t="shared" ref="D125:H125" si="10">SUM(D126:D128)</f>
        <v>65000</v>
      </c>
      <c r="E125" s="41">
        <f t="shared" si="10"/>
        <v>60000</v>
      </c>
      <c r="F125" s="41">
        <f t="shared" si="10"/>
        <v>0</v>
      </c>
      <c r="G125" s="41">
        <f t="shared" si="10"/>
        <v>0</v>
      </c>
      <c r="H125" s="41">
        <f t="shared" si="10"/>
        <v>55000</v>
      </c>
      <c r="I125" s="21"/>
      <c r="J125" s="21"/>
      <c r="K125" s="21"/>
      <c r="L125" s="3" t="s">
        <v>128</v>
      </c>
      <c r="P125" s="82"/>
    </row>
    <row r="126" spans="1:16" ht="45.75" customHeight="1" thickBot="1" x14ac:dyDescent="0.3">
      <c r="A126" s="2" t="s">
        <v>424</v>
      </c>
      <c r="B126" s="18" t="s">
        <v>169</v>
      </c>
      <c r="C126" s="35">
        <v>45000</v>
      </c>
      <c r="D126" s="35">
        <v>45000</v>
      </c>
      <c r="E126" s="22"/>
      <c r="F126" s="22"/>
      <c r="G126" s="22"/>
      <c r="H126" s="35">
        <v>25000</v>
      </c>
      <c r="I126" s="3">
        <v>2022</v>
      </c>
      <c r="J126" s="3" t="s">
        <v>170</v>
      </c>
      <c r="K126" s="3" t="s">
        <v>12</v>
      </c>
      <c r="L126" s="13" t="s">
        <v>168</v>
      </c>
    </row>
    <row r="127" spans="1:16" ht="39" customHeight="1" thickBot="1" x14ac:dyDescent="0.3">
      <c r="A127" s="2" t="s">
        <v>439</v>
      </c>
      <c r="B127" s="73" t="s">
        <v>196</v>
      </c>
      <c r="C127" s="34">
        <v>50000</v>
      </c>
      <c r="D127" s="34">
        <v>20000</v>
      </c>
      <c r="E127" s="34">
        <v>30000</v>
      </c>
      <c r="F127" s="25"/>
      <c r="G127" s="25"/>
      <c r="H127" s="25"/>
      <c r="I127" s="5">
        <v>2023</v>
      </c>
      <c r="J127" s="55" t="s">
        <v>197</v>
      </c>
      <c r="K127" s="5" t="s">
        <v>12</v>
      </c>
      <c r="L127" s="5" t="s">
        <v>226</v>
      </c>
    </row>
    <row r="128" spans="1:16" ht="34.5" thickBot="1" x14ac:dyDescent="0.3">
      <c r="A128" s="2" t="s">
        <v>440</v>
      </c>
      <c r="B128" s="12" t="s">
        <v>178</v>
      </c>
      <c r="C128" s="68">
        <v>30000</v>
      </c>
      <c r="D128" s="13"/>
      <c r="E128" s="68">
        <v>30000</v>
      </c>
      <c r="F128" s="23"/>
      <c r="G128" s="23"/>
      <c r="H128" s="68">
        <v>30000</v>
      </c>
      <c r="I128" s="13">
        <v>2022</v>
      </c>
      <c r="J128" s="13" t="s">
        <v>171</v>
      </c>
      <c r="K128" s="13" t="s">
        <v>12</v>
      </c>
      <c r="L128" s="13" t="s">
        <v>226</v>
      </c>
    </row>
    <row r="129" spans="1:12" ht="135.75" thickBot="1" x14ac:dyDescent="0.3">
      <c r="A129" s="2" t="s">
        <v>442</v>
      </c>
      <c r="B129" s="232" t="s">
        <v>443</v>
      </c>
      <c r="C129" s="233">
        <v>25000</v>
      </c>
      <c r="D129" s="234">
        <v>5000</v>
      </c>
      <c r="E129" s="234">
        <v>2000</v>
      </c>
      <c r="F129" s="233"/>
      <c r="G129" s="233"/>
      <c r="H129" s="233"/>
      <c r="I129" s="233">
        <v>2024</v>
      </c>
      <c r="J129" s="235" t="s">
        <v>444</v>
      </c>
      <c r="K129" s="13" t="s">
        <v>12</v>
      </c>
      <c r="L129" s="13" t="s">
        <v>226</v>
      </c>
    </row>
  </sheetData>
  <autoFilter ref="A1:L127" xr:uid="{00000000-0009-0000-0000-000000000000}"/>
  <mergeCells count="11">
    <mergeCell ref="A125:B125"/>
    <mergeCell ref="A113:B113"/>
    <mergeCell ref="A86:B86"/>
    <mergeCell ref="A87:B87"/>
    <mergeCell ref="A77:B77"/>
    <mergeCell ref="A22:B22"/>
    <mergeCell ref="A66:B66"/>
    <mergeCell ref="A67:B67"/>
    <mergeCell ref="A38:B38"/>
    <mergeCell ref="A3:B3"/>
    <mergeCell ref="A4:B4"/>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Lapa1!_Hlk125018443</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Lietotajs</cp:lastModifiedBy>
  <cp:lastPrinted>2023-08-24T11:03:11Z</cp:lastPrinted>
  <dcterms:created xsi:type="dcterms:W3CDTF">2022-04-04T07:30:39Z</dcterms:created>
  <dcterms:modified xsi:type="dcterms:W3CDTF">2024-09-06T08:03:07Z</dcterms:modified>
</cp:coreProperties>
</file>