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Darza_iela" sheetId="1" r:id="rId1"/>
  </sheets>
  <definedNames>
    <definedName name="_xlnm.Print_Area" localSheetId="0">'Darza_iela'!$A$1:$N$132</definedName>
  </definedNames>
  <calcPr fullCalcOnLoad="1"/>
</workbook>
</file>

<file path=xl/sharedStrings.xml><?xml version="1.0" encoding="utf-8"?>
<sst xmlns="http://schemas.openxmlformats.org/spreadsheetml/2006/main" count="303" uniqueCount="215">
  <si>
    <t>Nr.p.k.</t>
  </si>
  <si>
    <t>Mērvienība</t>
  </si>
  <si>
    <t>m</t>
  </si>
  <si>
    <t>Objekts</t>
  </si>
  <si>
    <t>Programma</t>
  </si>
  <si>
    <t>Daudzums</t>
  </si>
  <si>
    <t>1. SAGATAVOŠANAS DARBI</t>
  </si>
  <si>
    <t>1.1</t>
  </si>
  <si>
    <t>gab.</t>
  </si>
  <si>
    <t>ha</t>
  </si>
  <si>
    <t>3.1</t>
  </si>
  <si>
    <r>
      <t>m</t>
    </r>
    <r>
      <rPr>
        <vertAlign val="superscript"/>
        <sz val="9"/>
        <rFont val="Arial"/>
        <family val="2"/>
      </rPr>
      <t>3</t>
    </r>
  </si>
  <si>
    <t xml:space="preserve">   </t>
  </si>
  <si>
    <t>Darba nosaukums</t>
  </si>
  <si>
    <t>Ceļa zīmju cinkotu metāla balstu (diam. 69 mm) uzstādīšana uz betona C12/16 pamata</t>
  </si>
  <si>
    <t>Ceļa zīmju vairogu izgatavošana un uzstādīšana:</t>
  </si>
  <si>
    <t>Brauktuves apzīmējumu uzklāšana:</t>
  </si>
  <si>
    <t>Horizontālā apzīmējuma Nr.920 uzklāšana</t>
  </si>
  <si>
    <r>
      <t>m</t>
    </r>
    <r>
      <rPr>
        <vertAlign val="superscript"/>
        <sz val="10"/>
        <rFont val="Arial"/>
        <family val="2"/>
      </rPr>
      <t>2</t>
    </r>
  </si>
  <si>
    <t>Lietoto saīsinājumu atšifrējums</t>
  </si>
  <si>
    <t xml:space="preserve"> - metrs</t>
  </si>
  <si>
    <t xml:space="preserve"> - kvadrātmetrs</t>
  </si>
  <si>
    <t xml:space="preserve"> - kubikmetrs</t>
  </si>
  <si>
    <t xml:space="preserve"> - hektārs</t>
  </si>
  <si>
    <t xml:space="preserve"> - gabals</t>
  </si>
  <si>
    <t>Piezīmes</t>
  </si>
  <si>
    <t>1. Darbi izpildāmi atbilstoši LVC "Autoceļu specifikācijām 2005".</t>
  </si>
  <si>
    <t>2. Būvuzņēmējam jāievērtē Darbu daudzumu sarakstā minēto darbu veikšanai nepieciešamie materiāli un papildus</t>
  </si>
  <si>
    <t xml:space="preserve">darbi, kas nav minēti šajā sarakstā, bet bez kuriem nebūtu iespējama būvdarbu tehnoloģiski pareiza un spēkā </t>
  </si>
  <si>
    <t>esošajiem normatīviem atbilstoša veikšana pilnā apjomā.</t>
  </si>
  <si>
    <t>3.9</t>
  </si>
  <si>
    <t>3.10</t>
  </si>
  <si>
    <t>3.8</t>
  </si>
  <si>
    <t>3. SEGAS IZBŪVE</t>
  </si>
  <si>
    <t>2. ZEMES KLĀTNE</t>
  </si>
  <si>
    <t>4. NOSTIPRINĀŠANAS DARBI</t>
  </si>
  <si>
    <t>4.1</t>
  </si>
  <si>
    <t>km</t>
  </si>
  <si>
    <t>3.6</t>
  </si>
  <si>
    <t>5. APRĪKOJUMS</t>
  </si>
  <si>
    <t>5.1</t>
  </si>
  <si>
    <t>5.2</t>
  </si>
  <si>
    <t>Ceļa zīmes Nr.206 vairogs</t>
  </si>
  <si>
    <t>3.7</t>
  </si>
  <si>
    <t>3.2</t>
  </si>
  <si>
    <t>3.3</t>
  </si>
  <si>
    <t>3.4</t>
  </si>
  <si>
    <t>3.5</t>
  </si>
  <si>
    <t>3.13</t>
  </si>
  <si>
    <t>3.14</t>
  </si>
  <si>
    <t>3.15</t>
  </si>
  <si>
    <t>3.16</t>
  </si>
  <si>
    <r>
      <t>m</t>
    </r>
    <r>
      <rPr>
        <vertAlign val="superscript"/>
        <sz val="10"/>
        <rFont val="Arial"/>
        <family val="2"/>
      </rPr>
      <t>3</t>
    </r>
  </si>
  <si>
    <t>1.2</t>
  </si>
  <si>
    <t>2.1</t>
  </si>
  <si>
    <t>1.3</t>
  </si>
  <si>
    <t>1.4</t>
  </si>
  <si>
    <t>Nospraušana</t>
  </si>
  <si>
    <t>ietv/br</t>
  </si>
  <si>
    <t>br/nom</t>
  </si>
  <si>
    <t xml:space="preserve">Pelēks betona bruģakmens ietves seguma izbūve, h=6cm </t>
  </si>
  <si>
    <t>Brauktuve un stāvlaukums</t>
  </si>
  <si>
    <t>Ietve</t>
  </si>
  <si>
    <t>Šķembu izsiju kārtas izbūve, h=5cm</t>
  </si>
  <si>
    <t>Brauktuves apmales BR100.20.8 izbūve uz betona C12/15 pamata un šķembu spilvena</t>
  </si>
  <si>
    <t>Nomales</t>
  </si>
  <si>
    <t>Brauktuves apmales BR100.30.15 izbūve uz betona C12/15 pamata un šķembu spilvena</t>
  </si>
  <si>
    <t>Brauktuves apmales BR100.30.15 (labā, kreisā) izbūve uz betona C12/15 pamata un šķembu spilvena</t>
  </si>
  <si>
    <t>Brauktuves apmales BR100.22.15 izbūve uz betona C12/15 pamata un šķembu spilvena</t>
  </si>
  <si>
    <t>1.5</t>
  </si>
  <si>
    <t>1.6</t>
  </si>
  <si>
    <t>5. Projektētājs nav atbildīgs par izmaiņām veiktiem pēc projekta izstrādāšanas.</t>
  </si>
  <si>
    <t>Atsevišķi augošu koku zāģēšana, celmu izraušana un aizvešana uz atbērtni</t>
  </si>
  <si>
    <t>Augošu krūmus zāģēšana, celmu izraušana un aizvešana uz atbērtni</t>
  </si>
  <si>
    <t>"Dārza ielas rekonstrukcija Lazdonas pagastā”</t>
  </si>
  <si>
    <t>Rekonstrukcija</t>
  </si>
  <si>
    <t>Garums, km</t>
  </si>
  <si>
    <t>Šķembu (0-32mm) virskārtas izbūve, hmin=10cm</t>
  </si>
  <si>
    <t>Šķembu maisījuma (0-32) brauktuves virskārtas izbūve, h=15cm</t>
  </si>
  <si>
    <t>Teritorijas izlīdzināšana un apzaļumošana ar augu zemi, apsējot to ar zāli, h=10cm*</t>
  </si>
  <si>
    <t>* - pēc iespējas pielietot noņemto augu zemi.</t>
  </si>
  <si>
    <t>1.7</t>
  </si>
  <si>
    <t>2.2</t>
  </si>
  <si>
    <t>Ceļa zīmes Nr.532 vairogs</t>
  </si>
  <si>
    <t>Ceļa zīmes Nr.532* vairogs**</t>
  </si>
  <si>
    <t>** - ceļa zīme Nr.532 ar vierziena bultu.</t>
  </si>
  <si>
    <t>5.3</t>
  </si>
  <si>
    <t>Ceļa zīmes Nr.710 vairogs</t>
  </si>
  <si>
    <t>Ceļa zīmes Nr.801 vairogs</t>
  </si>
  <si>
    <t>5.4</t>
  </si>
  <si>
    <t>5.5</t>
  </si>
  <si>
    <t>5.6</t>
  </si>
  <si>
    <t>1.8</t>
  </si>
  <si>
    <t>1.9</t>
  </si>
  <si>
    <t>Ceļa zīmes demontāža</t>
  </si>
  <si>
    <t>Ceļa zīmju cinkoto metāla balstu demontāža</t>
  </si>
  <si>
    <t xml:space="preserve">Uzbēruma izbūve Kf&gt;0.5m/dnn </t>
  </si>
  <si>
    <t>Žoga  un tā balstu demontāža un aizvešana uz atbērtni</t>
  </si>
  <si>
    <t>Asfalta seguma konstrukcijas nojaukšana un aizvešana uz atbērtni un izlīdzināšana, h=40cm</t>
  </si>
  <si>
    <t xml:space="preserve">AC11 a/bet brauktuves virskārtas seguma izbūve, h=4cm </t>
  </si>
  <si>
    <t xml:space="preserve">ACb22 a/bet brauktuves apakškārtas seguma izbūve, h=6cm </t>
  </si>
  <si>
    <t>Apmaļu uzstādīšana</t>
  </si>
  <si>
    <t>Vidēji rupjas smilts drenējošās kārtas Kf&gt;1 m/dnn izbūve, h=50cm</t>
  </si>
  <si>
    <t>Vidēji rupjas smilts drenējošās kārtas Kf&gt;1 m/dnn izbūve, h=30cm</t>
  </si>
  <si>
    <t>Šķembu maisījuma (0-32mm), apakškārtas izbūve, h=12cm</t>
  </si>
  <si>
    <t>Vidēji rupjas smilts drenējošās kārtas Kf&gt;1m/dnn izbūve h=30cm</t>
  </si>
  <si>
    <t>5.0</t>
  </si>
  <si>
    <t>Atkārtoti uzstādīta uz betona C12/16 pamata ceļa zīme ar cinkotu metala balstu</t>
  </si>
  <si>
    <t>Šķembu maisījuma (0-56) brauktuves apakškārtas izbūve a/bet segumam, h=21cm</t>
  </si>
  <si>
    <t>3.11</t>
  </si>
  <si>
    <t>3.12</t>
  </si>
  <si>
    <t>Grants seguma nojaukšana un aizvešana uz atbērtni un izlīdzināšana, hvid=30cm</t>
  </si>
  <si>
    <t>Augu zemes noņemšana, hvid=25cm</t>
  </si>
  <si>
    <t>1.10</t>
  </si>
  <si>
    <t>1.11</t>
  </si>
  <si>
    <t>Asfalta seguma frēzēšana un aizvešana uz arbērtni, h=10cm</t>
  </si>
  <si>
    <t>6. KOMUNIKĀCIJU AIZSARDZĪBA</t>
  </si>
  <si>
    <t>6.1</t>
  </si>
  <si>
    <t>6.2</t>
  </si>
  <si>
    <t>Aku lūku augstumu korekcijas</t>
  </si>
  <si>
    <t>Cementbetona plātnes konstrukcijas nojaukšana un aizvešana uz atbērtni, hvid=40cm</t>
  </si>
  <si>
    <r>
      <t>Ierakuma izstrade</t>
    </r>
    <r>
      <rPr>
        <sz val="10"/>
        <rFont val="Arial"/>
        <family val="2"/>
      </rPr>
      <t>, liekās grunts aizvešana uz atbērtni un izlīdzināšana</t>
    </r>
  </si>
  <si>
    <t>Gruntēšana</t>
  </si>
  <si>
    <t>Šķembu maisījuma (0-56) brauktuves apakškārtas izbūve grants segumam, h=24cm</t>
  </si>
  <si>
    <t>Aprīkojums būvdarbu laikā</t>
  </si>
  <si>
    <t>Ceļa zīmju komplekts</t>
  </si>
  <si>
    <t>kompl.</t>
  </si>
  <si>
    <t>Rezērves cauruļu ieguldīšana D100mm</t>
  </si>
  <si>
    <t>7. APGAISMOJUMA TĪKLI</t>
  </si>
  <si>
    <t>Arēja apgaismojuma armatūra ORNO ZZT-PZ 150W IP65</t>
  </si>
  <si>
    <t>Spuldze E40 150W nātrija</t>
  </si>
  <si>
    <t>Metāla stabs, 6m</t>
  </si>
  <si>
    <t>L-veida konsole 2m</t>
  </si>
  <si>
    <t>T-veida kosnole 2m</t>
  </si>
  <si>
    <t>Betona pamatne</t>
  </si>
  <si>
    <t>Skrūves konsoles stiprināšanai</t>
  </si>
  <si>
    <t>Spailes ar drošinātāju</t>
  </si>
  <si>
    <t>Kabelis NYM-3x1,5mm2 balstā</t>
  </si>
  <si>
    <t>Kabelis NYY-J 5x16mm2</t>
  </si>
  <si>
    <t>Gala apdares kabeļiem ar plastmasas izolācijas EPKT 0015 "Raychem"</t>
  </si>
  <si>
    <t>Caurulītes ar līmi MWTM 10/3-1000 "Raychem"</t>
  </si>
  <si>
    <t>Uzgalis M12</t>
  </si>
  <si>
    <t>Caurule KSX-PEG 50</t>
  </si>
  <si>
    <t>Signallente</t>
  </si>
  <si>
    <t>Smilts</t>
  </si>
  <si>
    <t>m3</t>
  </si>
  <si>
    <t>85,6</t>
  </si>
  <si>
    <t>Pārējie metāla izstrādājumi</t>
  </si>
  <si>
    <t>kg</t>
  </si>
  <si>
    <t>Neparedzēti materiāli</t>
  </si>
  <si>
    <t>Ielas gaismekļu demontāža</t>
  </si>
  <si>
    <t>Piekarkabeļa AMKA 3x16+25 mm2 demontāža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</si>
  <si>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</si>
  <si>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</si>
  <si>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</si>
  <si>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</si>
  <si>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</si>
  <si>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</si>
  <si>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</si>
  <si>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</si>
  <si>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</si>
  <si>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</si>
  <si>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Stabs, cinkots, 6m</t>
  </si>
  <si>
    <t>Betona pamatne pie tiem</t>
  </si>
  <si>
    <t>L veida konsole 2m</t>
  </si>
  <si>
    <t>T veida konsole 2m</t>
  </si>
  <si>
    <t>Ārējā apgaismojuma armatūra ORNO ZZT-PZ 150W IP65 ar Na spuldze</t>
  </si>
  <si>
    <t>Specifikācijas</t>
  </si>
  <si>
    <t>Kabelis NYY-J 5x16mm2 (guldāms tranšejā)</t>
  </si>
  <si>
    <t>Kabelis NYM-3x1,5mm2 (Ievelkams balstā)</t>
  </si>
  <si>
    <t>Kabeļtranšejas rakšana - aizberšana (vienam kabelim)</t>
  </si>
  <si>
    <t>Kabeļtranšejas rakšana - aizberšana (vienai caurulei)</t>
  </si>
  <si>
    <t>Kabeļtranšejas rakšana - aizberšana (divām caurulēm)</t>
  </si>
  <si>
    <t>Apvalkcaurule D=50mm</t>
  </si>
  <si>
    <t>Kab. Galu apdare 5x16</t>
  </si>
  <si>
    <t>Balstu bedru urbšana</t>
  </si>
  <si>
    <t>Demontāžu darbi</t>
  </si>
  <si>
    <t>Darba apjomi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</si>
  <si>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</si>
  <si>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</si>
  <si>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</si>
  <si>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</si>
  <si>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</si>
  <si>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</si>
  <si>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</si>
  <si>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</si>
  <si>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</si>
  <si>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</si>
  <si>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</si>
  <si>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</si>
  <si>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</si>
  <si>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</si>
  <si>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</si>
  <si>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</si>
  <si>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</si>
  <si>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Darbu izmaksas (Ls) bez PVN</t>
  </si>
  <si>
    <t>A</t>
  </si>
  <si>
    <t>B</t>
  </si>
  <si>
    <t>C</t>
  </si>
  <si>
    <t>Kopā (A+B)</t>
  </si>
  <si>
    <t>D</t>
  </si>
  <si>
    <t>PVN 21%</t>
  </si>
  <si>
    <t>E</t>
  </si>
  <si>
    <t>Pavisam kopā (C+D)</t>
  </si>
  <si>
    <r>
      <t xml:space="preserve">Sastādīja: </t>
    </r>
    <r>
      <rPr>
        <i/>
        <u val="single"/>
        <sz val="10"/>
        <rFont val="Times New Roman"/>
        <family val="1"/>
      </rPr>
      <t>paraksts un tā atšifrējums, datums</t>
    </r>
  </si>
  <si>
    <r>
      <t xml:space="preserve">Pārbaudīja: </t>
    </r>
    <r>
      <rPr>
        <i/>
        <u val="single"/>
        <sz val="10"/>
        <rFont val="Arial"/>
        <family val="2"/>
      </rPr>
      <t>paraksts un tā atšifrējums, datums</t>
    </r>
  </si>
  <si>
    <t>Sertifikāta Nr.______________</t>
  </si>
  <si>
    <t>z.v.</t>
  </si>
  <si>
    <t>Vienības cena bez PVN</t>
  </si>
  <si>
    <t xml:space="preserve">Kopā: </t>
  </si>
  <si>
    <t>Pasūtītāja rezerve ( 5% no A)</t>
  </si>
  <si>
    <t>5.7.</t>
  </si>
  <si>
    <t>5.8</t>
  </si>
  <si>
    <t>DARBU DAUDZUMU SARAKSTS UN FINANŠU PIEDĀVĀJUMA TĀMES FORMA</t>
  </si>
  <si>
    <t>Nolikuma līguma projekta pielikums Nr.2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</si>
</sst>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0000"/>
    <numFmt numFmtId="194" formatCode="#,##0.0"/>
    <numFmt numFmtId="195" formatCode="0.000"/>
    <numFmt numFmtId="196" formatCode="#0\+00"/>
    <numFmt numFmtId="197" formatCode="_-* #,##0.000_р_._-;\-* #,##0.000_р_._-;_-* &quot;-&quot;??_р_._-;_-@_-"/>
  </numFmts>
  <fonts count="3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name val="Arial"/>
      <family val="2"/>
    </font>
    <font>
      <sz val="11"/>
      <name val="Arial Narrow"/>
      <family val="2"/>
    </font>
    <font>
      <b/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horizontal="left" vertical="top"/>
      <protection/>
    </xf>
    <xf numFmtId="2" fontId="0" fillId="0" borderId="0" xfId="57" applyNumberFormat="1" applyFont="1" applyFill="1" applyBorder="1" applyAlignment="1">
      <alignment vertical="top"/>
      <protection/>
    </xf>
    <xf numFmtId="0" fontId="1" fillId="0" borderId="0" xfId="0" applyFont="1" applyFill="1" applyAlignment="1">
      <alignment horizontal="center" vertical="center"/>
    </xf>
    <xf numFmtId="2" fontId="0" fillId="0" borderId="0" xfId="57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 wrapText="1"/>
    </xf>
    <xf numFmtId="0" fontId="10" fillId="0" borderId="0" xfId="57" applyFont="1" applyFill="1" applyAlignment="1">
      <alignment horizontal="left" vertical="top"/>
      <protection/>
    </xf>
    <xf numFmtId="0" fontId="0" fillId="0" borderId="0" xfId="57" applyFont="1" applyFill="1" applyAlignment="1">
      <alignment horizontal="center" vertical="top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Border="1" applyAlignment="1">
      <alignment horizontal="center" vertical="top"/>
      <protection/>
    </xf>
    <xf numFmtId="2" fontId="0" fillId="0" borderId="0" xfId="57" applyNumberFormat="1" applyFont="1" applyFill="1" applyAlignment="1">
      <alignment vertical="top"/>
      <protection/>
    </xf>
    <xf numFmtId="0" fontId="0" fillId="0" borderId="0" xfId="57" applyFont="1" applyFill="1">
      <alignment/>
      <protection/>
    </xf>
    <xf numFmtId="2" fontId="0" fillId="0" borderId="0" xfId="57" applyNumberFormat="1" applyFont="1" applyFill="1">
      <alignment/>
      <protection/>
    </xf>
    <xf numFmtId="0" fontId="0" fillId="0" borderId="0" xfId="57" applyFont="1" applyFill="1" applyBorder="1" applyAlignment="1">
      <alignment vertical="top"/>
      <protection/>
    </xf>
    <xf numFmtId="2" fontId="0" fillId="0" borderId="0" xfId="57" applyNumberFormat="1" applyFont="1" applyFill="1" applyAlignment="1">
      <alignment horizontal="left"/>
      <protection/>
    </xf>
    <xf numFmtId="0" fontId="0" fillId="0" borderId="0" xfId="57" applyFont="1" applyFill="1" applyBorder="1" applyAlignment="1">
      <alignment horizontal="left"/>
      <protection/>
    </xf>
    <xf numFmtId="2" fontId="1" fillId="0" borderId="0" xfId="0" applyNumberFormat="1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197" fontId="0" fillId="0" borderId="10" xfId="44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7" applyFont="1" applyFill="1" applyAlignment="1">
      <alignment horizontal="left" wrapText="1"/>
      <protection/>
    </xf>
    <xf numFmtId="0" fontId="0" fillId="0" borderId="0" xfId="57" applyFont="1" applyFill="1" applyAlignment="1">
      <alignment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0" borderId="24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10" fillId="0" borderId="0" xfId="57" applyFont="1" applyFill="1" applyAlignment="1">
      <alignment horizontal="left" vertical="top" wrapText="1"/>
      <protection/>
    </xf>
    <xf numFmtId="49" fontId="1" fillId="0" borderId="0" xfId="0" applyNumberFormat="1" applyFont="1" applyFill="1" applyAlignment="1">
      <alignment vertical="center" wrapText="1"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Alignment="1">
      <alignment horizontal="right" vertical="center" wrapText="1"/>
    </xf>
    <xf numFmtId="0" fontId="1" fillId="0" borderId="1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8" xfId="57" applyFont="1" applyFill="1" applyBorder="1" applyAlignment="1">
      <alignment horizontal="left" vertical="center"/>
      <protection/>
    </xf>
    <xf numFmtId="0" fontId="0" fillId="0" borderId="16" xfId="57" applyFont="1" applyFill="1" applyBorder="1" applyAlignment="1">
      <alignment horizontal="left" vertical="center"/>
      <protection/>
    </xf>
    <xf numFmtId="0" fontId="0" fillId="0" borderId="16" xfId="57" applyFont="1" applyFill="1" applyBorder="1" applyAlignment="1">
      <alignment horizontal="left" vertical="center" wrapText="1"/>
      <protection/>
    </xf>
    <xf numFmtId="2" fontId="0" fillId="0" borderId="0" xfId="57" applyNumberFormat="1" applyFont="1" applyFill="1" applyAlignment="1">
      <alignment horizontal="right" vertical="top"/>
      <protection/>
    </xf>
    <xf numFmtId="49" fontId="5" fillId="0" borderId="29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196" fontId="4" fillId="0" borderId="30" xfId="57" applyNumberFormat="1" applyFont="1" applyFill="1" applyBorder="1" applyAlignment="1">
      <alignment horizontal="left" vertical="center" wrapText="1"/>
      <protection/>
    </xf>
    <xf numFmtId="196" fontId="4" fillId="0" borderId="31" xfId="57" applyNumberFormat="1" applyFont="1" applyFill="1" applyBorder="1" applyAlignment="1">
      <alignment horizontal="left" vertical="center" wrapText="1"/>
      <protection/>
    </xf>
    <xf numFmtId="196" fontId="4" fillId="0" borderId="32" xfId="57" applyNumberFormat="1" applyFont="1" applyFill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7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5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psavilkums 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Normal="40" zoomScaleSheetLayoutView="100" zoomScalePageLayoutView="0" workbookViewId="0" topLeftCell="A22">
      <selection activeCell="M9" sqref="M9"/>
    </sheetView>
  </sheetViews>
  <sheetFormatPr defaultColWidth="9.140625" defaultRowHeight="12.75"/>
  <cols>
    <col min="1" max="1" width="7.28125" style="7" customWidth="1"/>
    <col min="2" max="2" width="56.140625" style="110" customWidth="1"/>
    <col min="3" max="3" width="10.28125" style="3" customWidth="1"/>
    <col min="4" max="4" width="9.421875" style="3" customWidth="1"/>
    <col min="5" max="5" width="10.8515625" style="1" customWidth="1"/>
    <col min="6" max="6" width="0" style="1" hidden="1" customWidth="1"/>
    <col min="7" max="7" width="14.421875" style="1" hidden="1" customWidth="1"/>
    <col min="8" max="8" width="0" style="1" hidden="1" customWidth="1"/>
    <col min="9" max="10" width="10.140625" style="1" hidden="1" customWidth="1"/>
    <col min="11" max="11" width="9.28125" style="1" hidden="1" customWidth="1"/>
    <col min="12" max="12" width="10.140625" style="1" hidden="1" customWidth="1"/>
    <col min="13" max="13" width="11.8515625" style="1" customWidth="1"/>
    <col min="14" max="14" width="0" style="1" hidden="1" customWidth="1"/>
    <col min="15" max="16384" width="9.140625" style="1" customWidth="1"/>
  </cols>
  <sheetData>
    <row r="1" ht="16.5">
      <c r="B1" s="112" t="s">
        <v>214</v>
      </c>
    </row>
    <row r="2" spans="1:13" ht="16.5" thickBot="1">
      <c r="A2" s="118" t="s">
        <v>213</v>
      </c>
      <c r="B2" s="118"/>
      <c r="C2" s="118"/>
      <c r="D2" s="118"/>
      <c r="E2" s="118"/>
      <c r="M2" s="116"/>
    </row>
    <row r="3" spans="1:14" ht="13.5" thickBot="1">
      <c r="A3" s="119" t="s">
        <v>3</v>
      </c>
      <c r="B3" s="120"/>
      <c r="C3" s="121" t="s">
        <v>74</v>
      </c>
      <c r="D3" s="121"/>
      <c r="E3" s="121"/>
      <c r="M3" s="113"/>
      <c r="N3" s="82"/>
    </row>
    <row r="4" spans="1:14" ht="12.75">
      <c r="A4" s="132" t="s">
        <v>4</v>
      </c>
      <c r="B4" s="133"/>
      <c r="C4" s="134" t="s">
        <v>75</v>
      </c>
      <c r="D4" s="135"/>
      <c r="E4" s="136"/>
      <c r="J4" s="130"/>
      <c r="K4" s="131"/>
      <c r="M4" s="82"/>
      <c r="N4" s="82"/>
    </row>
    <row r="5" spans="1:14" ht="13.5" thickBot="1">
      <c r="A5" s="107" t="s">
        <v>76</v>
      </c>
      <c r="B5" s="137"/>
      <c r="C5" s="138">
        <v>0.8</v>
      </c>
      <c r="D5" s="138"/>
      <c r="E5" s="138"/>
      <c r="J5" s="23"/>
      <c r="K5" s="24"/>
      <c r="M5" s="114"/>
      <c r="N5" s="82"/>
    </row>
    <row r="6" spans="1:14" ht="39" thickBot="1">
      <c r="A6" s="25" t="s">
        <v>0</v>
      </c>
      <c r="B6" s="96" t="s">
        <v>13</v>
      </c>
      <c r="C6" s="26" t="s">
        <v>1</v>
      </c>
      <c r="D6" s="26" t="s">
        <v>5</v>
      </c>
      <c r="E6" s="86" t="s">
        <v>208</v>
      </c>
      <c r="F6" s="87"/>
      <c r="G6" s="87"/>
      <c r="H6" s="87"/>
      <c r="I6" s="87"/>
      <c r="J6" s="88"/>
      <c r="K6" s="89"/>
      <c r="L6" s="87"/>
      <c r="M6" s="142" t="s">
        <v>195</v>
      </c>
      <c r="N6" s="82"/>
    </row>
    <row r="7" spans="1:14" ht="13.5" thickBot="1">
      <c r="A7" s="123" t="s">
        <v>6</v>
      </c>
      <c r="B7" s="124"/>
      <c r="C7" s="27"/>
      <c r="D7" s="28"/>
      <c r="E7" s="29"/>
      <c r="J7" s="23"/>
      <c r="K7" s="24"/>
      <c r="M7" s="115"/>
      <c r="N7" s="82"/>
    </row>
    <row r="8" spans="1:14" ht="12.75">
      <c r="A8" s="51" t="s">
        <v>7</v>
      </c>
      <c r="B8" s="97" t="s">
        <v>57</v>
      </c>
      <c r="C8" s="52" t="s">
        <v>37</v>
      </c>
      <c r="D8" s="30">
        <v>0.8</v>
      </c>
      <c r="E8" s="31"/>
      <c r="J8" s="23"/>
      <c r="K8" s="24"/>
      <c r="M8" s="113"/>
      <c r="N8" s="82"/>
    </row>
    <row r="9" spans="1:14" ht="25.5">
      <c r="A9" s="51" t="s">
        <v>53</v>
      </c>
      <c r="B9" s="32" t="s">
        <v>72</v>
      </c>
      <c r="C9" s="52" t="s">
        <v>8</v>
      </c>
      <c r="D9" s="30">
        <v>3</v>
      </c>
      <c r="E9" s="31"/>
      <c r="J9" s="33"/>
      <c r="K9" s="33"/>
      <c r="M9" s="82"/>
      <c r="N9" s="82"/>
    </row>
    <row r="10" spans="1:14" ht="25.5">
      <c r="A10" s="51" t="s">
        <v>55</v>
      </c>
      <c r="B10" s="32" t="s">
        <v>73</v>
      </c>
      <c r="C10" s="52" t="s">
        <v>9</v>
      </c>
      <c r="D10" s="30">
        <v>0.1</v>
      </c>
      <c r="E10" s="31"/>
      <c r="J10" s="33"/>
      <c r="K10" s="33"/>
      <c r="M10" s="82"/>
      <c r="N10" s="82"/>
    </row>
    <row r="11" spans="1:14" ht="14.25">
      <c r="A11" s="51" t="s">
        <v>56</v>
      </c>
      <c r="B11" s="97" t="s">
        <v>112</v>
      </c>
      <c r="C11" s="34" t="s">
        <v>18</v>
      </c>
      <c r="D11" s="30">
        <v>3580</v>
      </c>
      <c r="E11" s="31"/>
      <c r="G11" s="21"/>
      <c r="M11" s="82"/>
      <c r="N11" s="82"/>
    </row>
    <row r="12" spans="1:14" ht="14.25">
      <c r="A12" s="51" t="s">
        <v>69</v>
      </c>
      <c r="B12" s="97" t="s">
        <v>115</v>
      </c>
      <c r="C12" s="34" t="s">
        <v>18</v>
      </c>
      <c r="D12" s="30">
        <v>75</v>
      </c>
      <c r="E12" s="31"/>
      <c r="G12" s="21"/>
      <c r="M12" s="82"/>
      <c r="N12" s="82"/>
    </row>
    <row r="13" spans="1:14" ht="25.5">
      <c r="A13" s="51" t="s">
        <v>70</v>
      </c>
      <c r="B13" s="32" t="s">
        <v>111</v>
      </c>
      <c r="C13" s="34" t="s">
        <v>18</v>
      </c>
      <c r="D13" s="30">
        <v>935</v>
      </c>
      <c r="E13" s="31"/>
      <c r="G13" s="21"/>
      <c r="M13" s="82"/>
      <c r="N13" s="82"/>
    </row>
    <row r="14" spans="1:14" ht="25.5">
      <c r="A14" s="51" t="s">
        <v>81</v>
      </c>
      <c r="B14" s="32" t="s">
        <v>98</v>
      </c>
      <c r="C14" s="34" t="s">
        <v>18</v>
      </c>
      <c r="D14" s="30">
        <v>3550</v>
      </c>
      <c r="E14" s="31"/>
      <c r="G14" s="21"/>
      <c r="M14" s="82"/>
      <c r="N14" s="82"/>
    </row>
    <row r="15" spans="1:14" ht="25.5">
      <c r="A15" s="51" t="s">
        <v>92</v>
      </c>
      <c r="B15" s="53" t="s">
        <v>120</v>
      </c>
      <c r="C15" s="34" t="s">
        <v>18</v>
      </c>
      <c r="D15" s="30">
        <v>30</v>
      </c>
      <c r="E15" s="31"/>
      <c r="G15" s="21"/>
      <c r="M15" s="82"/>
      <c r="N15" s="82"/>
    </row>
    <row r="16" spans="1:14" ht="12.75">
      <c r="A16" s="51" t="s">
        <v>93</v>
      </c>
      <c r="B16" s="97" t="s">
        <v>94</v>
      </c>
      <c r="C16" s="54" t="s">
        <v>8</v>
      </c>
      <c r="D16" s="30">
        <v>6</v>
      </c>
      <c r="E16" s="31"/>
      <c r="G16" s="21"/>
      <c r="M16" s="82"/>
      <c r="N16" s="82"/>
    </row>
    <row r="17" spans="1:14" ht="12.75">
      <c r="A17" s="51" t="s">
        <v>113</v>
      </c>
      <c r="B17" s="32" t="s">
        <v>95</v>
      </c>
      <c r="C17" s="45" t="s">
        <v>8</v>
      </c>
      <c r="D17" s="30">
        <v>6</v>
      </c>
      <c r="E17" s="31"/>
      <c r="G17" s="21"/>
      <c r="M17" s="82"/>
      <c r="N17" s="82"/>
    </row>
    <row r="18" spans="1:14" ht="13.5" thickBot="1">
      <c r="A18" s="51" t="s">
        <v>114</v>
      </c>
      <c r="B18" s="97" t="s">
        <v>97</v>
      </c>
      <c r="C18" s="34" t="s">
        <v>2</v>
      </c>
      <c r="D18" s="30">
        <v>66</v>
      </c>
      <c r="E18" s="31"/>
      <c r="G18" s="21"/>
      <c r="M18" s="114"/>
      <c r="N18" s="82"/>
    </row>
    <row r="19" spans="1:18" ht="13.5" thickBot="1">
      <c r="A19" s="123" t="s">
        <v>34</v>
      </c>
      <c r="B19" s="124"/>
      <c r="C19" s="27"/>
      <c r="D19" s="35"/>
      <c r="E19" s="36"/>
      <c r="M19" s="117"/>
      <c r="N19" s="82"/>
      <c r="R19" s="21"/>
    </row>
    <row r="20" spans="1:14" ht="25.5">
      <c r="A20" s="37" t="s">
        <v>54</v>
      </c>
      <c r="B20" s="32" t="s">
        <v>121</v>
      </c>
      <c r="C20" s="34" t="s">
        <v>11</v>
      </c>
      <c r="D20" s="22">
        <v>1010</v>
      </c>
      <c r="E20" s="22"/>
      <c r="F20" s="55"/>
      <c r="G20" s="1">
        <f>1032*0.5</f>
        <v>516</v>
      </c>
      <c r="J20" s="56" t="e">
        <f>G20+I23+#REF!+I28</f>
        <v>#REF!</v>
      </c>
      <c r="M20" s="113"/>
      <c r="N20" s="82"/>
    </row>
    <row r="21" spans="1:14" ht="16.5" thickBot="1">
      <c r="A21" s="37" t="s">
        <v>82</v>
      </c>
      <c r="B21" s="32" t="s">
        <v>96</v>
      </c>
      <c r="C21" s="34" t="s">
        <v>11</v>
      </c>
      <c r="D21" s="57">
        <v>550</v>
      </c>
      <c r="E21" s="57"/>
      <c r="F21" s="55"/>
      <c r="J21" s="56"/>
      <c r="M21" s="114"/>
      <c r="N21" s="82"/>
    </row>
    <row r="22" spans="1:14" ht="13.5" thickBot="1">
      <c r="A22" s="123" t="s">
        <v>33</v>
      </c>
      <c r="B22" s="124"/>
      <c r="C22" s="27"/>
      <c r="D22" s="35"/>
      <c r="E22" s="36"/>
      <c r="H22" s="1">
        <v>56.3</v>
      </c>
      <c r="M22" s="117"/>
      <c r="N22" s="82"/>
    </row>
    <row r="23" spans="1:14" ht="12.75">
      <c r="A23" s="38"/>
      <c r="B23" s="98" t="s">
        <v>61</v>
      </c>
      <c r="C23" s="39"/>
      <c r="D23" s="40"/>
      <c r="E23" s="40"/>
      <c r="H23" s="1">
        <f>SUM(H22:H22)</f>
        <v>56.3</v>
      </c>
      <c r="I23" s="1">
        <f>0.5*H23</f>
        <v>28.15</v>
      </c>
      <c r="M23" s="113"/>
      <c r="N23" s="82"/>
    </row>
    <row r="24" spans="1:14" ht="14.25">
      <c r="A24" s="37" t="s">
        <v>10</v>
      </c>
      <c r="B24" s="32" t="s">
        <v>99</v>
      </c>
      <c r="C24" s="34" t="s">
        <v>18</v>
      </c>
      <c r="D24" s="22">
        <v>2855</v>
      </c>
      <c r="E24" s="22"/>
      <c r="F24" s="58"/>
      <c r="G24" s="1" t="s">
        <v>58</v>
      </c>
      <c r="H24" s="1">
        <v>29</v>
      </c>
      <c r="M24" s="83"/>
      <c r="N24" s="82"/>
    </row>
    <row r="25" spans="1:14" ht="14.25">
      <c r="A25" s="37" t="s">
        <v>44</v>
      </c>
      <c r="B25" s="32" t="s">
        <v>100</v>
      </c>
      <c r="C25" s="34" t="s">
        <v>18</v>
      </c>
      <c r="D25" s="22">
        <v>2890</v>
      </c>
      <c r="E25" s="22"/>
      <c r="F25" s="58"/>
      <c r="M25" s="83"/>
      <c r="N25" s="82"/>
    </row>
    <row r="26" spans="1:14" ht="14.25">
      <c r="A26" s="37"/>
      <c r="B26" s="32" t="s">
        <v>122</v>
      </c>
      <c r="C26" s="34" t="s">
        <v>18</v>
      </c>
      <c r="D26" s="22">
        <v>2890</v>
      </c>
      <c r="E26" s="22"/>
      <c r="F26" s="58"/>
      <c r="M26" s="83"/>
      <c r="N26" s="82"/>
    </row>
    <row r="27" spans="1:14" ht="25.5">
      <c r="A27" s="37" t="s">
        <v>45</v>
      </c>
      <c r="B27" s="32" t="s">
        <v>108</v>
      </c>
      <c r="C27" s="34" t="s">
        <v>18</v>
      </c>
      <c r="D27" s="22">
        <v>3050</v>
      </c>
      <c r="E27" s="22"/>
      <c r="F27" s="58"/>
      <c r="M27" s="83"/>
      <c r="N27" s="82"/>
    </row>
    <row r="28" spans="1:14" ht="25.5">
      <c r="A28" s="37" t="s">
        <v>46</v>
      </c>
      <c r="B28" s="32" t="s">
        <v>123</v>
      </c>
      <c r="C28" s="34" t="s">
        <v>18</v>
      </c>
      <c r="D28" s="22">
        <v>1650</v>
      </c>
      <c r="E28" s="22"/>
      <c r="G28" s="1" t="s">
        <v>59</v>
      </c>
      <c r="H28" s="1">
        <v>101</v>
      </c>
      <c r="I28" s="1">
        <f>101*0.38</f>
        <v>38.38</v>
      </c>
      <c r="K28" s="1">
        <f>1030*0.34+D29</f>
        <v>2240.2</v>
      </c>
      <c r="M28" s="83"/>
      <c r="N28" s="82"/>
    </row>
    <row r="29" spans="1:18" ht="25.5">
      <c r="A29" s="37" t="s">
        <v>47</v>
      </c>
      <c r="B29" s="32" t="s">
        <v>102</v>
      </c>
      <c r="C29" s="45" t="s">
        <v>11</v>
      </c>
      <c r="D29" s="22">
        <v>1890</v>
      </c>
      <c r="E29" s="22"/>
      <c r="M29" s="83"/>
      <c r="N29" s="82"/>
      <c r="R29" s="21"/>
    </row>
    <row r="30" spans="1:14" ht="14.25">
      <c r="A30" s="37" t="s">
        <v>38</v>
      </c>
      <c r="B30" s="32" t="s">
        <v>78</v>
      </c>
      <c r="C30" s="34" t="s">
        <v>18</v>
      </c>
      <c r="D30" s="22">
        <v>1150</v>
      </c>
      <c r="E30" s="22"/>
      <c r="M30" s="82"/>
      <c r="N30" s="82"/>
    </row>
    <row r="31" spans="1:14" ht="25.5">
      <c r="A31" s="37" t="s">
        <v>43</v>
      </c>
      <c r="B31" s="32" t="s">
        <v>103</v>
      </c>
      <c r="C31" s="45" t="s">
        <v>11</v>
      </c>
      <c r="D31" s="22">
        <v>500</v>
      </c>
      <c r="E31" s="22"/>
      <c r="M31" s="83"/>
      <c r="N31" s="82"/>
    </row>
    <row r="32" spans="1:14" ht="12.75">
      <c r="A32" s="46"/>
      <c r="B32" s="99" t="s">
        <v>62</v>
      </c>
      <c r="C32" s="34"/>
      <c r="D32" s="22"/>
      <c r="E32" s="22"/>
      <c r="M32" s="82"/>
      <c r="N32" s="82"/>
    </row>
    <row r="33" spans="1:14" ht="14.25">
      <c r="A33" s="37" t="s">
        <v>32</v>
      </c>
      <c r="B33" s="32" t="s">
        <v>60</v>
      </c>
      <c r="C33" s="34" t="s">
        <v>18</v>
      </c>
      <c r="D33" s="22">
        <v>1080</v>
      </c>
      <c r="E33" s="22"/>
      <c r="F33" s="59"/>
      <c r="J33" s="21" t="e">
        <f>D24+#REF!+D28+D29</f>
        <v>#REF!</v>
      </c>
      <c r="M33" s="82"/>
      <c r="N33" s="82"/>
    </row>
    <row r="34" spans="1:14" ht="14.25">
      <c r="A34" s="37" t="s">
        <v>30</v>
      </c>
      <c r="B34" s="32" t="s">
        <v>63</v>
      </c>
      <c r="C34" s="34" t="s">
        <v>18</v>
      </c>
      <c r="D34" s="22">
        <v>1080</v>
      </c>
      <c r="E34" s="22"/>
      <c r="G34" s="1">
        <v>38.9</v>
      </c>
      <c r="H34" s="1">
        <v>8.8</v>
      </c>
      <c r="K34" s="1">
        <f>208*91.35</f>
        <v>19000.8</v>
      </c>
      <c r="M34" s="82"/>
      <c r="N34" s="82"/>
    </row>
    <row r="35" spans="1:14" ht="14.25">
      <c r="A35" s="37" t="s">
        <v>31</v>
      </c>
      <c r="B35" s="48" t="s">
        <v>104</v>
      </c>
      <c r="C35" s="34" t="s">
        <v>18</v>
      </c>
      <c r="D35" s="22">
        <v>1080</v>
      </c>
      <c r="E35" s="22"/>
      <c r="G35" s="1">
        <v>141.5</v>
      </c>
      <c r="H35" s="1">
        <v>18</v>
      </c>
      <c r="K35" s="1">
        <f>K34/100</f>
        <v>190.00799999999998</v>
      </c>
      <c r="M35" s="84"/>
      <c r="N35" s="82"/>
    </row>
    <row r="36" spans="1:15" ht="13.5">
      <c r="A36" s="37" t="s">
        <v>109</v>
      </c>
      <c r="B36" s="48" t="s">
        <v>105</v>
      </c>
      <c r="C36" s="45" t="s">
        <v>11</v>
      </c>
      <c r="D36" s="22">
        <v>325</v>
      </c>
      <c r="E36" s="22"/>
      <c r="J36" s="21"/>
      <c r="M36" s="82"/>
      <c r="N36" s="82"/>
      <c r="O36" s="60"/>
    </row>
    <row r="37" spans="1:14" ht="12.75">
      <c r="A37" s="46"/>
      <c r="B37" s="99" t="s">
        <v>65</v>
      </c>
      <c r="C37" s="34"/>
      <c r="D37" s="22"/>
      <c r="E37" s="22"/>
      <c r="L37" s="1">
        <f>100*1.16</f>
        <v>115.99999999999999</v>
      </c>
      <c r="M37" s="82"/>
      <c r="N37" s="82"/>
    </row>
    <row r="38" spans="1:14" ht="14.25">
      <c r="A38" s="37" t="s">
        <v>110</v>
      </c>
      <c r="B38" s="32" t="s">
        <v>77</v>
      </c>
      <c r="C38" s="34" t="s">
        <v>18</v>
      </c>
      <c r="D38" s="22">
        <v>1320</v>
      </c>
      <c r="E38" s="22"/>
      <c r="L38" s="1">
        <f>116/1.27</f>
        <v>91.33858267716535</v>
      </c>
      <c r="M38" s="82"/>
      <c r="N38" s="82"/>
    </row>
    <row r="39" spans="1:14" ht="12.75">
      <c r="A39" s="46"/>
      <c r="B39" s="99" t="s">
        <v>101</v>
      </c>
      <c r="C39" s="34"/>
      <c r="D39" s="22"/>
      <c r="E39" s="22"/>
      <c r="G39" s="1">
        <f>SUM(G34:G38)</f>
        <v>180.4</v>
      </c>
      <c r="H39" s="1">
        <f>SUM(H34:H38)</f>
        <v>26.8</v>
      </c>
      <c r="M39" s="82"/>
      <c r="N39" s="82"/>
    </row>
    <row r="40" spans="1:14" ht="25.5">
      <c r="A40" s="37" t="s">
        <v>48</v>
      </c>
      <c r="B40" s="32" t="s">
        <v>66</v>
      </c>
      <c r="C40" s="45" t="s">
        <v>2</v>
      </c>
      <c r="D40" s="22">
        <v>535</v>
      </c>
      <c r="E40" s="22"/>
      <c r="M40" s="82"/>
      <c r="N40" s="82"/>
    </row>
    <row r="41" spans="1:14" ht="25.5">
      <c r="A41" s="37" t="s">
        <v>49</v>
      </c>
      <c r="B41" s="32" t="s">
        <v>67</v>
      </c>
      <c r="C41" s="45" t="s">
        <v>2</v>
      </c>
      <c r="D41" s="22">
        <v>39</v>
      </c>
      <c r="E41" s="22"/>
      <c r="F41" s="21"/>
      <c r="I41" s="1">
        <f>208*0.3</f>
        <v>62.4</v>
      </c>
      <c r="M41" s="82"/>
      <c r="N41" s="82"/>
    </row>
    <row r="42" spans="1:14" ht="25.5">
      <c r="A42" s="37" t="s">
        <v>50</v>
      </c>
      <c r="B42" s="32" t="s">
        <v>68</v>
      </c>
      <c r="C42" s="45" t="s">
        <v>2</v>
      </c>
      <c r="D42" s="22">
        <v>150</v>
      </c>
      <c r="E42" s="22"/>
      <c r="I42" s="1">
        <f>SUM(I41:I41)</f>
        <v>62.4</v>
      </c>
      <c r="L42" s="1">
        <f>15.9*0.08</f>
        <v>1.272</v>
      </c>
      <c r="M42" s="82"/>
      <c r="N42" s="82"/>
    </row>
    <row r="43" spans="1:18" s="9" customFormat="1" ht="26.25" thickBot="1">
      <c r="A43" s="37" t="s">
        <v>51</v>
      </c>
      <c r="B43" s="32" t="s">
        <v>64</v>
      </c>
      <c r="C43" s="45" t="s">
        <v>2</v>
      </c>
      <c r="D43" s="61">
        <v>725</v>
      </c>
      <c r="E43" s="62"/>
      <c r="F43" s="1"/>
      <c r="G43" s="1"/>
      <c r="H43" s="1"/>
      <c r="J43" s="1"/>
      <c r="K43" s="1"/>
      <c r="M43" s="82"/>
      <c r="N43" s="82"/>
      <c r="O43" s="1"/>
      <c r="P43" s="1"/>
      <c r="R43" s="1"/>
    </row>
    <row r="44" spans="1:18" s="9" customFormat="1" ht="13.5" thickBot="1">
      <c r="A44" s="123" t="s">
        <v>35</v>
      </c>
      <c r="B44" s="124"/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82"/>
      <c r="R44" s="1"/>
    </row>
    <row r="45" spans="1:14" ht="26.25" thickBot="1">
      <c r="A45" s="47" t="s">
        <v>36</v>
      </c>
      <c r="B45" s="32" t="s">
        <v>79</v>
      </c>
      <c r="C45" s="45" t="s">
        <v>18</v>
      </c>
      <c r="D45" s="30">
        <v>1840</v>
      </c>
      <c r="E45" s="30"/>
      <c r="F45" s="21"/>
      <c r="M45" s="82"/>
      <c r="N45" s="82"/>
    </row>
    <row r="46" spans="1:18" s="9" customFormat="1" ht="13.5" thickBot="1">
      <c r="A46" s="123" t="s">
        <v>39</v>
      </c>
      <c r="B46" s="124"/>
      <c r="C46" s="27"/>
      <c r="D46" s="28"/>
      <c r="E46" s="29" t="s">
        <v>12</v>
      </c>
      <c r="F46" s="29" t="s">
        <v>12</v>
      </c>
      <c r="G46" s="29" t="s">
        <v>12</v>
      </c>
      <c r="H46" s="29" t="s">
        <v>12</v>
      </c>
      <c r="I46" s="29" t="s">
        <v>12</v>
      </c>
      <c r="J46" s="29" t="s">
        <v>12</v>
      </c>
      <c r="K46" s="29" t="s">
        <v>12</v>
      </c>
      <c r="L46" s="29" t="s">
        <v>12</v>
      </c>
      <c r="M46" s="29" t="s">
        <v>12</v>
      </c>
      <c r="N46" s="82"/>
      <c r="R46" s="1"/>
    </row>
    <row r="47" spans="1:18" s="9" customFormat="1" ht="25.5">
      <c r="A47" s="37" t="s">
        <v>106</v>
      </c>
      <c r="B47" s="48" t="s">
        <v>107</v>
      </c>
      <c r="C47" s="34" t="s">
        <v>8</v>
      </c>
      <c r="D47" s="49">
        <v>4</v>
      </c>
      <c r="E47" s="31"/>
      <c r="F47" s="1"/>
      <c r="G47" s="1"/>
      <c r="H47" s="1"/>
      <c r="J47" s="1"/>
      <c r="K47" s="1"/>
      <c r="M47" s="82"/>
      <c r="N47" s="82"/>
      <c r="R47" s="1"/>
    </row>
    <row r="48" spans="1:21" ht="25.5">
      <c r="A48" s="37" t="s">
        <v>40</v>
      </c>
      <c r="B48" s="48" t="s">
        <v>14</v>
      </c>
      <c r="C48" s="34" t="s">
        <v>8</v>
      </c>
      <c r="D48" s="49">
        <v>6</v>
      </c>
      <c r="E48" s="31"/>
      <c r="G48" s="1">
        <f>234*0.1</f>
        <v>23.400000000000002</v>
      </c>
      <c r="L48" s="1">
        <v>122.6</v>
      </c>
      <c r="M48" s="82"/>
      <c r="N48" s="82"/>
      <c r="U48" s="56"/>
    </row>
    <row r="49" spans="1:14" ht="12.75">
      <c r="A49" s="50"/>
      <c r="B49" s="125" t="s">
        <v>15</v>
      </c>
      <c r="C49" s="126"/>
      <c r="D49" s="126"/>
      <c r="E49" s="127"/>
      <c r="H49" s="1">
        <v>19</v>
      </c>
      <c r="L49" s="1">
        <v>166.9</v>
      </c>
      <c r="M49" s="82"/>
      <c r="N49" s="82"/>
    </row>
    <row r="50" spans="1:14" s="9" customFormat="1" ht="12.75">
      <c r="A50" s="37" t="s">
        <v>41</v>
      </c>
      <c r="B50" s="48" t="s">
        <v>42</v>
      </c>
      <c r="C50" s="34" t="s">
        <v>8</v>
      </c>
      <c r="D50" s="63">
        <v>2</v>
      </c>
      <c r="E50" s="31"/>
      <c r="F50" s="1"/>
      <c r="G50" s="1"/>
      <c r="H50" s="1">
        <v>73</v>
      </c>
      <c r="L50" s="9">
        <v>154.3</v>
      </c>
      <c r="M50" s="85"/>
      <c r="N50" s="85"/>
    </row>
    <row r="51" spans="1:14" s="9" customFormat="1" ht="12.75">
      <c r="A51" s="37" t="s">
        <v>86</v>
      </c>
      <c r="B51" s="48" t="s">
        <v>83</v>
      </c>
      <c r="C51" s="34" t="s">
        <v>8</v>
      </c>
      <c r="D51" s="63">
        <v>1</v>
      </c>
      <c r="E51" s="31"/>
      <c r="F51" s="1"/>
      <c r="G51" s="1"/>
      <c r="H51" s="1">
        <v>73</v>
      </c>
      <c r="L51" s="9">
        <v>154.3</v>
      </c>
      <c r="M51" s="85"/>
      <c r="N51" s="85"/>
    </row>
    <row r="52" spans="1:14" s="9" customFormat="1" ht="12.75">
      <c r="A52" s="37" t="s">
        <v>89</v>
      </c>
      <c r="B52" s="48" t="s">
        <v>84</v>
      </c>
      <c r="C52" s="34" t="s">
        <v>8</v>
      </c>
      <c r="D52" s="63">
        <v>1</v>
      </c>
      <c r="E52" s="31"/>
      <c r="F52" s="1"/>
      <c r="G52" s="1"/>
      <c r="H52" s="1">
        <v>73</v>
      </c>
      <c r="L52" s="9">
        <v>154.3</v>
      </c>
      <c r="M52" s="85"/>
      <c r="N52" s="85"/>
    </row>
    <row r="53" spans="1:14" s="9" customFormat="1" ht="12.75">
      <c r="A53" s="37" t="s">
        <v>90</v>
      </c>
      <c r="B53" s="48" t="s">
        <v>87</v>
      </c>
      <c r="C53" s="34" t="s">
        <v>8</v>
      </c>
      <c r="D53" s="63">
        <v>1</v>
      </c>
      <c r="E53" s="31"/>
      <c r="F53" s="1"/>
      <c r="G53" s="1"/>
      <c r="H53" s="1">
        <v>73</v>
      </c>
      <c r="L53" s="9">
        <v>154.3</v>
      </c>
      <c r="M53" s="85"/>
      <c r="N53" s="85"/>
    </row>
    <row r="54" spans="1:14" s="9" customFormat="1" ht="12.75">
      <c r="A54" s="37" t="s">
        <v>91</v>
      </c>
      <c r="B54" s="48" t="s">
        <v>88</v>
      </c>
      <c r="C54" s="34" t="s">
        <v>8</v>
      </c>
      <c r="D54" s="63">
        <v>1</v>
      </c>
      <c r="E54" s="31"/>
      <c r="F54" s="1"/>
      <c r="G54" s="1"/>
      <c r="H54" s="1"/>
      <c r="M54" s="85"/>
      <c r="N54" s="85"/>
    </row>
    <row r="55" spans="1:14" s="9" customFormat="1" ht="12.75">
      <c r="A55" s="37"/>
      <c r="B55" s="125" t="s">
        <v>124</v>
      </c>
      <c r="C55" s="126"/>
      <c r="D55" s="126"/>
      <c r="E55" s="127"/>
      <c r="F55" s="1"/>
      <c r="G55" s="1"/>
      <c r="H55" s="1"/>
      <c r="M55" s="85"/>
      <c r="N55" s="85"/>
    </row>
    <row r="56" spans="1:14" s="9" customFormat="1" ht="12.75">
      <c r="A56" s="37" t="s">
        <v>211</v>
      </c>
      <c r="B56" s="48" t="s">
        <v>125</v>
      </c>
      <c r="C56" s="34" t="s">
        <v>126</v>
      </c>
      <c r="D56" s="63">
        <v>1</v>
      </c>
      <c r="E56" s="31"/>
      <c r="F56" s="1"/>
      <c r="G56" s="1"/>
      <c r="H56" s="1"/>
      <c r="M56" s="85"/>
      <c r="N56" s="85"/>
    </row>
    <row r="57" spans="1:14" ht="12.75">
      <c r="A57" s="111"/>
      <c r="B57" s="125" t="s">
        <v>16</v>
      </c>
      <c r="C57" s="126"/>
      <c r="D57" s="126"/>
      <c r="E57" s="127"/>
      <c r="G57" s="1">
        <f>2*11.7</f>
        <v>23.4</v>
      </c>
      <c r="L57" s="1">
        <v>2.4</v>
      </c>
      <c r="M57" s="82"/>
      <c r="N57" s="82"/>
    </row>
    <row r="58" spans="1:14" ht="15" thickBot="1">
      <c r="A58" s="37" t="s">
        <v>212</v>
      </c>
      <c r="B58" s="48" t="s">
        <v>17</v>
      </c>
      <c r="C58" s="34" t="s">
        <v>18</v>
      </c>
      <c r="D58" s="30">
        <v>2</v>
      </c>
      <c r="E58" s="30"/>
      <c r="M58" s="82"/>
      <c r="N58" s="82"/>
    </row>
    <row r="59" spans="1:14" ht="13.5" thickBot="1">
      <c r="A59" s="129" t="s">
        <v>116</v>
      </c>
      <c r="B59" s="124"/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82"/>
    </row>
    <row r="60" spans="1:14" ht="12.75">
      <c r="A60" s="47" t="s">
        <v>117</v>
      </c>
      <c r="B60" s="9" t="s">
        <v>119</v>
      </c>
      <c r="C60" s="45" t="s">
        <v>8</v>
      </c>
      <c r="D60" s="30">
        <v>27</v>
      </c>
      <c r="E60" s="30"/>
      <c r="M60" s="82"/>
      <c r="N60" s="82"/>
    </row>
    <row r="61" spans="1:14" s="9" customFormat="1" ht="13.5" thickBot="1">
      <c r="A61" s="47" t="s">
        <v>118</v>
      </c>
      <c r="B61" s="32" t="s">
        <v>127</v>
      </c>
      <c r="C61" s="45" t="s">
        <v>2</v>
      </c>
      <c r="D61" s="30">
        <v>42</v>
      </c>
      <c r="E61" s="30"/>
      <c r="F61" s="41"/>
      <c r="G61" s="33"/>
      <c r="H61" s="1">
        <f>1.5*1.5</f>
        <v>2.25</v>
      </c>
      <c r="L61" s="9">
        <v>196.9</v>
      </c>
      <c r="M61" s="85"/>
      <c r="N61" s="85"/>
    </row>
    <row r="62" spans="1:14" s="9" customFormat="1" ht="13.5" thickBot="1">
      <c r="A62" s="123" t="s">
        <v>128</v>
      </c>
      <c r="B62" s="124"/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85"/>
    </row>
    <row r="63" spans="1:14" s="9" customFormat="1" ht="12.75">
      <c r="A63" s="65"/>
      <c r="B63" s="100" t="s">
        <v>167</v>
      </c>
      <c r="C63" s="64"/>
      <c r="D63" s="42"/>
      <c r="E63" s="66"/>
      <c r="F63" s="41"/>
      <c r="G63" s="33"/>
      <c r="H63" s="1"/>
      <c r="M63" s="85"/>
      <c r="N63" s="85"/>
    </row>
    <row r="64" spans="1:14" s="9" customFormat="1" ht="12.75">
      <c r="A64" s="37">
        <v>7.1</v>
      </c>
      <c r="B64" s="67" t="s">
        <v>129</v>
      </c>
      <c r="C64" s="68" t="s">
        <v>8</v>
      </c>
      <c r="D64" s="69">
        <v>37</v>
      </c>
      <c r="E64" s="22"/>
      <c r="F64" s="41"/>
      <c r="G64" s="33"/>
      <c r="H64" s="1"/>
      <c r="M64" s="85"/>
      <c r="N64" s="85"/>
    </row>
    <row r="65" spans="1:14" s="9" customFormat="1" ht="12.75">
      <c r="A65" s="37">
        <v>7.2</v>
      </c>
      <c r="B65" s="72" t="s">
        <v>130</v>
      </c>
      <c r="C65" s="68" t="s">
        <v>8</v>
      </c>
      <c r="D65" s="70">
        <v>37</v>
      </c>
      <c r="E65" s="71"/>
      <c r="F65" s="41"/>
      <c r="G65" s="33"/>
      <c r="H65" s="1"/>
      <c r="M65" s="85"/>
      <c r="N65" s="85"/>
    </row>
    <row r="66" spans="1:14" s="9" customFormat="1" ht="12.75">
      <c r="A66" s="37">
        <v>7.3</v>
      </c>
      <c r="B66" s="72" t="s">
        <v>131</v>
      </c>
      <c r="C66" s="68" t="s">
        <v>8</v>
      </c>
      <c r="D66" s="70">
        <v>34</v>
      </c>
      <c r="E66" s="71"/>
      <c r="F66" s="41"/>
      <c r="G66" s="33"/>
      <c r="H66" s="1"/>
      <c r="M66" s="85"/>
      <c r="N66" s="85"/>
    </row>
    <row r="67" spans="1:14" s="9" customFormat="1" ht="12.75">
      <c r="A67" s="37">
        <v>7.4</v>
      </c>
      <c r="B67" s="72" t="s">
        <v>132</v>
      </c>
      <c r="C67" s="68" t="s">
        <v>8</v>
      </c>
      <c r="D67" s="70">
        <v>31</v>
      </c>
      <c r="E67" s="71"/>
      <c r="F67" s="41"/>
      <c r="G67" s="33"/>
      <c r="H67" s="1"/>
      <c r="M67" s="85"/>
      <c r="N67" s="85"/>
    </row>
    <row r="68" spans="1:14" s="9" customFormat="1" ht="12.75">
      <c r="A68" s="37">
        <v>7.5</v>
      </c>
      <c r="B68" s="72" t="s">
        <v>133</v>
      </c>
      <c r="C68" s="68" t="s">
        <v>8</v>
      </c>
      <c r="D68" s="70">
        <v>3</v>
      </c>
      <c r="E68" s="71"/>
      <c r="F68" s="41"/>
      <c r="G68" s="33"/>
      <c r="H68" s="1"/>
      <c r="M68" s="85"/>
      <c r="N68" s="85"/>
    </row>
    <row r="69" spans="1:14" s="9" customFormat="1" ht="12.75">
      <c r="A69" s="37">
        <v>7.6</v>
      </c>
      <c r="B69" s="72" t="s">
        <v>134</v>
      </c>
      <c r="C69" s="68" t="s">
        <v>8</v>
      </c>
      <c r="D69" s="70">
        <v>34</v>
      </c>
      <c r="E69" s="71"/>
      <c r="F69" s="41"/>
      <c r="G69" s="33"/>
      <c r="H69" s="1"/>
      <c r="M69" s="85"/>
      <c r="N69" s="85"/>
    </row>
    <row r="70" spans="1:14" s="9" customFormat="1" ht="12.75">
      <c r="A70" s="37">
        <v>7.7</v>
      </c>
      <c r="B70" s="72" t="s">
        <v>135</v>
      </c>
      <c r="C70" s="68" t="s">
        <v>8</v>
      </c>
      <c r="D70" s="69">
        <v>34</v>
      </c>
      <c r="E70" s="22"/>
      <c r="F70" s="41"/>
      <c r="G70" s="33"/>
      <c r="H70" s="1"/>
      <c r="M70" s="85"/>
      <c r="N70" s="85"/>
    </row>
    <row r="71" spans="1:14" s="9" customFormat="1" ht="12.75">
      <c r="A71" s="37">
        <v>7.8</v>
      </c>
      <c r="B71" s="101" t="s">
        <v>136</v>
      </c>
      <c r="C71" s="68" t="s">
        <v>8</v>
      </c>
      <c r="D71" s="69">
        <v>34</v>
      </c>
      <c r="E71" s="71"/>
      <c r="F71" s="41"/>
      <c r="G71" s="33"/>
      <c r="H71" s="1"/>
      <c r="M71" s="85"/>
      <c r="N71" s="85"/>
    </row>
    <row r="72" spans="1:14" s="9" customFormat="1" ht="12.75">
      <c r="A72" s="37">
        <v>7.9</v>
      </c>
      <c r="B72" s="73" t="s">
        <v>137</v>
      </c>
      <c r="C72" s="68" t="s">
        <v>2</v>
      </c>
      <c r="D72" s="69">
        <v>340</v>
      </c>
      <c r="E72" s="71"/>
      <c r="F72" s="41"/>
      <c r="G72" s="33"/>
      <c r="H72" s="1"/>
      <c r="M72" s="85"/>
      <c r="N72" s="85"/>
    </row>
    <row r="73" spans="1:14" s="9" customFormat="1" ht="12.75">
      <c r="A73" s="37">
        <v>7.1</v>
      </c>
      <c r="B73" s="102" t="s">
        <v>138</v>
      </c>
      <c r="C73" s="68" t="s">
        <v>2</v>
      </c>
      <c r="D73" s="70">
        <v>1092</v>
      </c>
      <c r="E73" s="71"/>
      <c r="F73" s="41"/>
      <c r="G73" s="33"/>
      <c r="H73" s="1"/>
      <c r="M73" s="85"/>
      <c r="N73" s="85"/>
    </row>
    <row r="74" spans="1:14" s="9" customFormat="1" ht="25.5">
      <c r="A74" s="37">
        <v>7.11</v>
      </c>
      <c r="B74" s="74" t="s">
        <v>139</v>
      </c>
      <c r="C74" s="68" t="s">
        <v>126</v>
      </c>
      <c r="D74" s="69">
        <v>70</v>
      </c>
      <c r="E74" s="71"/>
      <c r="F74" s="41"/>
      <c r="G74" s="33"/>
      <c r="H74" s="1"/>
      <c r="M74" s="85"/>
      <c r="N74" s="85"/>
    </row>
    <row r="75" spans="1:14" s="9" customFormat="1" ht="12.75">
      <c r="A75" s="37" t="s">
        <v>152</v>
      </c>
      <c r="B75" s="74" t="s">
        <v>140</v>
      </c>
      <c r="C75" s="68" t="s">
        <v>8</v>
      </c>
      <c r="D75" s="69">
        <v>70</v>
      </c>
      <c r="E75" s="71"/>
      <c r="F75" s="41"/>
      <c r="G75" s="33"/>
      <c r="H75" s="1"/>
      <c r="M75" s="85"/>
      <c r="N75" s="85"/>
    </row>
    <row r="76" spans="1:14" s="9" customFormat="1" ht="12.75">
      <c r="A76" s="75" t="s">
        <v>153</v>
      </c>
      <c r="B76" s="48" t="s">
        <v>141</v>
      </c>
      <c r="C76" s="34" t="s">
        <v>8</v>
      </c>
      <c r="D76" s="76">
        <v>350</v>
      </c>
      <c r="E76" s="71"/>
      <c r="F76" s="41"/>
      <c r="G76" s="33"/>
      <c r="H76" s="1"/>
      <c r="M76" s="85"/>
      <c r="N76" s="85"/>
    </row>
    <row r="77" spans="1:14" s="9" customFormat="1" ht="12.75">
      <c r="A77" s="75" t="s">
        <v>154</v>
      </c>
      <c r="B77" s="48" t="s">
        <v>142</v>
      </c>
      <c r="C77" s="34" t="s">
        <v>2</v>
      </c>
      <c r="D77" s="76">
        <v>198</v>
      </c>
      <c r="E77" s="22"/>
      <c r="F77" s="41"/>
      <c r="G77" s="33"/>
      <c r="H77" s="1"/>
      <c r="M77" s="85"/>
      <c r="N77" s="85"/>
    </row>
    <row r="78" spans="1:14" s="9" customFormat="1" ht="12.75">
      <c r="A78" s="75" t="s">
        <v>155</v>
      </c>
      <c r="B78" s="48" t="s">
        <v>143</v>
      </c>
      <c r="C78" s="34" t="s">
        <v>8</v>
      </c>
      <c r="D78" s="76">
        <v>870</v>
      </c>
      <c r="E78" s="22"/>
      <c r="F78" s="41"/>
      <c r="G78" s="33"/>
      <c r="H78" s="1"/>
      <c r="M78" s="85"/>
      <c r="N78" s="85"/>
    </row>
    <row r="79" spans="1:14" s="9" customFormat="1" ht="12.75">
      <c r="A79" s="75" t="s">
        <v>156</v>
      </c>
      <c r="B79" s="48" t="s">
        <v>144</v>
      </c>
      <c r="C79" s="34" t="s">
        <v>145</v>
      </c>
      <c r="D79" s="76" t="s">
        <v>146</v>
      </c>
      <c r="E79" s="22"/>
      <c r="F79" s="41"/>
      <c r="G79" s="33"/>
      <c r="H79" s="1"/>
      <c r="M79" s="85"/>
      <c r="N79" s="85"/>
    </row>
    <row r="80" spans="1:14" s="9" customFormat="1" ht="12.75">
      <c r="A80" s="75" t="s">
        <v>157</v>
      </c>
      <c r="B80" s="48" t="s">
        <v>147</v>
      </c>
      <c r="C80" s="34" t="s">
        <v>148</v>
      </c>
      <c r="D80" s="76">
        <v>60</v>
      </c>
      <c r="E80" s="22"/>
      <c r="F80" s="41"/>
      <c r="G80" s="33"/>
      <c r="H80" s="1"/>
      <c r="M80" s="85"/>
      <c r="N80" s="85"/>
    </row>
    <row r="81" spans="1:14" s="9" customFormat="1" ht="12.75">
      <c r="A81" s="75" t="s">
        <v>158</v>
      </c>
      <c r="B81" s="48" t="s">
        <v>149</v>
      </c>
      <c r="C81" s="34" t="s">
        <v>126</v>
      </c>
      <c r="D81" s="76">
        <v>1</v>
      </c>
      <c r="E81" s="22"/>
      <c r="F81" s="41"/>
      <c r="G81" s="33"/>
      <c r="H81" s="1"/>
      <c r="M81" s="85"/>
      <c r="N81" s="85"/>
    </row>
    <row r="82" spans="1:14" s="9" customFormat="1" ht="12.75">
      <c r="A82" s="75" t="s">
        <v>159</v>
      </c>
      <c r="B82" s="48" t="s">
        <v>150</v>
      </c>
      <c r="C82" s="34" t="s">
        <v>8</v>
      </c>
      <c r="D82" s="76">
        <v>7</v>
      </c>
      <c r="E82" s="22"/>
      <c r="F82" s="41"/>
      <c r="G82" s="33"/>
      <c r="H82" s="1"/>
      <c r="M82" s="85"/>
      <c r="N82" s="85"/>
    </row>
    <row r="83" spans="1:14" s="9" customFormat="1" ht="12.75">
      <c r="A83" s="75" t="s">
        <v>160</v>
      </c>
      <c r="B83" s="48" t="s">
        <v>151</v>
      </c>
      <c r="C83" s="34" t="s">
        <v>2</v>
      </c>
      <c r="D83" s="76">
        <v>530</v>
      </c>
      <c r="E83" s="22"/>
      <c r="F83" s="41"/>
      <c r="G83" s="33"/>
      <c r="H83" s="1"/>
      <c r="M83" s="85"/>
      <c r="N83" s="85"/>
    </row>
    <row r="84" spans="1:14" s="9" customFormat="1" ht="12.75">
      <c r="A84" s="75"/>
      <c r="B84" s="99" t="s">
        <v>177</v>
      </c>
      <c r="C84" s="34"/>
      <c r="D84" s="76"/>
      <c r="E84" s="22"/>
      <c r="F84" s="41"/>
      <c r="G84" s="33"/>
      <c r="H84" s="1"/>
      <c r="M84" s="85"/>
      <c r="N84" s="85"/>
    </row>
    <row r="85" spans="1:14" s="9" customFormat="1" ht="12.75">
      <c r="A85" s="75" t="s">
        <v>161</v>
      </c>
      <c r="B85" s="32" t="s">
        <v>162</v>
      </c>
      <c r="C85" s="45" t="s">
        <v>8</v>
      </c>
      <c r="D85" s="22">
        <v>34</v>
      </c>
      <c r="E85" s="22"/>
      <c r="F85" s="41"/>
      <c r="G85" s="33"/>
      <c r="H85" s="1"/>
      <c r="M85" s="85"/>
      <c r="N85" s="85"/>
    </row>
    <row r="86" spans="1:14" s="9" customFormat="1" ht="12.75">
      <c r="A86" s="75" t="s">
        <v>178</v>
      </c>
      <c r="B86" s="32" t="s">
        <v>163</v>
      </c>
      <c r="C86" s="45" t="s">
        <v>8</v>
      </c>
      <c r="D86" s="22">
        <v>34</v>
      </c>
      <c r="E86" s="22"/>
      <c r="F86" s="41"/>
      <c r="G86" s="33"/>
      <c r="H86" s="1"/>
      <c r="M86" s="85"/>
      <c r="N86" s="85"/>
    </row>
    <row r="87" spans="1:14" s="9" customFormat="1" ht="12.75">
      <c r="A87" s="75" t="s">
        <v>179</v>
      </c>
      <c r="B87" s="32" t="s">
        <v>164</v>
      </c>
      <c r="C87" s="45" t="s">
        <v>8</v>
      </c>
      <c r="D87" s="22">
        <v>34</v>
      </c>
      <c r="E87" s="22"/>
      <c r="F87" s="41"/>
      <c r="G87" s="33"/>
      <c r="H87" s="1"/>
      <c r="M87" s="85"/>
      <c r="N87" s="85"/>
    </row>
    <row r="88" spans="1:14" s="9" customFormat="1" ht="12.75">
      <c r="A88" s="75" t="s">
        <v>180</v>
      </c>
      <c r="B88" s="32" t="s">
        <v>165</v>
      </c>
      <c r="C88" s="45" t="s">
        <v>8</v>
      </c>
      <c r="D88" s="22">
        <v>3</v>
      </c>
      <c r="E88" s="22"/>
      <c r="F88" s="41"/>
      <c r="G88" s="33"/>
      <c r="H88" s="1"/>
      <c r="M88" s="85"/>
      <c r="N88" s="85"/>
    </row>
    <row r="89" spans="1:14" s="9" customFormat="1" ht="25.5">
      <c r="A89" s="75" t="s">
        <v>181</v>
      </c>
      <c r="B89" s="32" t="s">
        <v>166</v>
      </c>
      <c r="C89" s="45" t="s">
        <v>8</v>
      </c>
      <c r="D89" s="22">
        <v>37</v>
      </c>
      <c r="E89" s="22"/>
      <c r="F89" s="41"/>
      <c r="G89" s="33"/>
      <c r="H89" s="1"/>
      <c r="M89" s="85"/>
      <c r="N89" s="85"/>
    </row>
    <row r="90" spans="1:14" s="9" customFormat="1" ht="12.75">
      <c r="A90" s="75" t="s">
        <v>182</v>
      </c>
      <c r="B90" s="32" t="s">
        <v>136</v>
      </c>
      <c r="C90" s="45" t="s">
        <v>8</v>
      </c>
      <c r="D90" s="22">
        <v>34</v>
      </c>
      <c r="E90" s="22"/>
      <c r="F90" s="41"/>
      <c r="G90" s="33"/>
      <c r="H90" s="1"/>
      <c r="M90" s="85"/>
      <c r="N90" s="85"/>
    </row>
    <row r="91" spans="1:14" s="9" customFormat="1" ht="12.75">
      <c r="A91" s="75" t="s">
        <v>183</v>
      </c>
      <c r="B91" s="32" t="s">
        <v>168</v>
      </c>
      <c r="C91" s="45" t="s">
        <v>2</v>
      </c>
      <c r="D91" s="22">
        <v>856</v>
      </c>
      <c r="E91" s="22"/>
      <c r="F91" s="41"/>
      <c r="G91" s="33"/>
      <c r="H91" s="1"/>
      <c r="M91" s="85"/>
      <c r="N91" s="85"/>
    </row>
    <row r="92" spans="1:14" s="9" customFormat="1" ht="12.75">
      <c r="A92" s="75" t="s">
        <v>184</v>
      </c>
      <c r="B92" s="32" t="s">
        <v>169</v>
      </c>
      <c r="C92" s="45" t="s">
        <v>2</v>
      </c>
      <c r="D92" s="22">
        <v>340</v>
      </c>
      <c r="E92" s="22"/>
      <c r="F92" s="41"/>
      <c r="G92" s="33"/>
      <c r="H92" s="1"/>
      <c r="M92" s="85"/>
      <c r="N92" s="85"/>
    </row>
    <row r="93" spans="1:14" s="9" customFormat="1" ht="12.75">
      <c r="A93" s="75" t="s">
        <v>185</v>
      </c>
      <c r="B93" s="32" t="s">
        <v>170</v>
      </c>
      <c r="C93" s="45" t="s">
        <v>2</v>
      </c>
      <c r="D93" s="22">
        <v>658</v>
      </c>
      <c r="E93" s="22"/>
      <c r="F93" s="41"/>
      <c r="G93" s="33"/>
      <c r="H93" s="1"/>
      <c r="M93" s="85"/>
      <c r="N93" s="85"/>
    </row>
    <row r="94" spans="1:14" s="9" customFormat="1" ht="12.75">
      <c r="A94" s="75" t="s">
        <v>186</v>
      </c>
      <c r="B94" s="32" t="s">
        <v>171</v>
      </c>
      <c r="C94" s="45" t="s">
        <v>2</v>
      </c>
      <c r="D94" s="22">
        <v>188</v>
      </c>
      <c r="E94" s="22"/>
      <c r="F94" s="41"/>
      <c r="G94" s="33"/>
      <c r="H94" s="1"/>
      <c r="M94" s="85"/>
      <c r="N94" s="85"/>
    </row>
    <row r="95" spans="1:14" s="9" customFormat="1" ht="12.75">
      <c r="A95" s="37" t="s">
        <v>187</v>
      </c>
      <c r="B95" s="48" t="s">
        <v>172</v>
      </c>
      <c r="C95" s="34" t="s">
        <v>2</v>
      </c>
      <c r="D95" s="22">
        <v>10</v>
      </c>
      <c r="E95" s="22"/>
      <c r="F95" s="41"/>
      <c r="G95" s="33"/>
      <c r="H95" s="1"/>
      <c r="M95" s="85"/>
      <c r="N95" s="85"/>
    </row>
    <row r="96" spans="1:14" s="9" customFormat="1" ht="12.75">
      <c r="A96" s="37" t="s">
        <v>188</v>
      </c>
      <c r="B96" s="48" t="s">
        <v>173</v>
      </c>
      <c r="C96" s="34" t="s">
        <v>2</v>
      </c>
      <c r="D96" s="22">
        <v>198</v>
      </c>
      <c r="E96" s="22"/>
      <c r="F96" s="41"/>
      <c r="G96" s="33"/>
      <c r="H96" s="1"/>
      <c r="M96" s="85"/>
      <c r="N96" s="85"/>
    </row>
    <row r="97" spans="1:14" s="9" customFormat="1" ht="12.75">
      <c r="A97" s="37" t="s">
        <v>189</v>
      </c>
      <c r="B97" s="48" t="s">
        <v>174</v>
      </c>
      <c r="C97" s="34" t="s">
        <v>8</v>
      </c>
      <c r="D97" s="22">
        <v>70</v>
      </c>
      <c r="E97" s="22"/>
      <c r="F97" s="41"/>
      <c r="G97" s="33"/>
      <c r="H97" s="1"/>
      <c r="M97" s="85"/>
      <c r="N97" s="85"/>
    </row>
    <row r="98" spans="1:14" s="9" customFormat="1" ht="12.75">
      <c r="A98" s="37" t="s">
        <v>190</v>
      </c>
      <c r="B98" s="48" t="s">
        <v>143</v>
      </c>
      <c r="C98" s="34" t="s">
        <v>2</v>
      </c>
      <c r="D98" s="22">
        <v>870</v>
      </c>
      <c r="E98" s="22"/>
      <c r="F98" s="41"/>
      <c r="G98" s="33"/>
      <c r="H98" s="1"/>
      <c r="M98" s="85"/>
      <c r="N98" s="85"/>
    </row>
    <row r="99" spans="1:14" s="9" customFormat="1" ht="12.75">
      <c r="A99" s="37" t="s">
        <v>191</v>
      </c>
      <c r="B99" s="48" t="s">
        <v>144</v>
      </c>
      <c r="C99" s="34" t="s">
        <v>145</v>
      </c>
      <c r="D99" s="22">
        <v>85.6</v>
      </c>
      <c r="E99" s="22"/>
      <c r="F99" s="41"/>
      <c r="G99" s="33"/>
      <c r="H99" s="1"/>
      <c r="M99" s="85"/>
      <c r="N99" s="85"/>
    </row>
    <row r="100" spans="1:14" s="9" customFormat="1" ht="12.75">
      <c r="A100" s="37" t="s">
        <v>192</v>
      </c>
      <c r="B100" s="48" t="s">
        <v>175</v>
      </c>
      <c r="C100" s="34" t="s">
        <v>8</v>
      </c>
      <c r="D100" s="22">
        <v>34</v>
      </c>
      <c r="E100" s="22"/>
      <c r="F100" s="41"/>
      <c r="G100" s="33"/>
      <c r="H100" s="1"/>
      <c r="M100" s="85"/>
      <c r="N100" s="85"/>
    </row>
    <row r="101" spans="1:14" s="9" customFormat="1" ht="12.75">
      <c r="A101" s="37"/>
      <c r="B101" s="99" t="s">
        <v>176</v>
      </c>
      <c r="C101" s="34"/>
      <c r="D101" s="22"/>
      <c r="E101" s="22"/>
      <c r="F101" s="41"/>
      <c r="G101" s="33"/>
      <c r="H101" s="1"/>
      <c r="M101" s="85"/>
      <c r="N101" s="85"/>
    </row>
    <row r="102" spans="1:14" s="9" customFormat="1" ht="12.75">
      <c r="A102" s="37" t="s">
        <v>193</v>
      </c>
      <c r="B102" s="48" t="s">
        <v>150</v>
      </c>
      <c r="C102" s="34" t="s">
        <v>8</v>
      </c>
      <c r="D102" s="22">
        <v>7</v>
      </c>
      <c r="E102" s="22"/>
      <c r="F102" s="41"/>
      <c r="G102" s="33"/>
      <c r="H102" s="1"/>
      <c r="M102" s="85"/>
      <c r="N102" s="85"/>
    </row>
    <row r="103" spans="1:14" s="9" customFormat="1" ht="12.75">
      <c r="A103" s="37" t="s">
        <v>194</v>
      </c>
      <c r="B103" s="48" t="s">
        <v>151</v>
      </c>
      <c r="C103" s="93" t="s">
        <v>2</v>
      </c>
      <c r="D103" s="94">
        <v>530</v>
      </c>
      <c r="E103" s="94"/>
      <c r="F103" s="41"/>
      <c r="G103" s="33"/>
      <c r="H103" s="1"/>
      <c r="M103" s="95"/>
      <c r="N103" s="85"/>
    </row>
    <row r="104" spans="1:14" s="9" customFormat="1" ht="12.75">
      <c r="A104" s="90"/>
      <c r="B104" s="103"/>
      <c r="C104" s="34" t="s">
        <v>196</v>
      </c>
      <c r="D104" s="140" t="s">
        <v>209</v>
      </c>
      <c r="E104" s="140"/>
      <c r="F104" s="71"/>
      <c r="G104" s="82"/>
      <c r="H104" s="82"/>
      <c r="I104" s="85"/>
      <c r="J104" s="85"/>
      <c r="K104" s="85"/>
      <c r="L104" s="85"/>
      <c r="M104" s="85"/>
      <c r="N104" s="92"/>
    </row>
    <row r="105" spans="1:14" s="9" customFormat="1" ht="12.75">
      <c r="A105" s="90"/>
      <c r="B105" s="103"/>
      <c r="C105" s="34" t="s">
        <v>197</v>
      </c>
      <c r="D105" s="128" t="s">
        <v>210</v>
      </c>
      <c r="E105" s="128"/>
      <c r="F105" s="71"/>
      <c r="G105" s="82"/>
      <c r="H105" s="82"/>
      <c r="I105" s="85"/>
      <c r="J105" s="85"/>
      <c r="K105" s="85"/>
      <c r="L105" s="85"/>
      <c r="M105" s="85"/>
      <c r="N105" s="92"/>
    </row>
    <row r="106" spans="1:14" s="9" customFormat="1" ht="12.75">
      <c r="A106" s="90"/>
      <c r="B106" s="103"/>
      <c r="C106" s="34" t="s">
        <v>198</v>
      </c>
      <c r="D106" s="141" t="s">
        <v>199</v>
      </c>
      <c r="E106" s="141"/>
      <c r="F106" s="71"/>
      <c r="G106" s="82"/>
      <c r="H106" s="82"/>
      <c r="I106" s="85"/>
      <c r="J106" s="85"/>
      <c r="K106" s="85"/>
      <c r="L106" s="85"/>
      <c r="M106" s="85"/>
      <c r="N106" s="92"/>
    </row>
    <row r="107" spans="1:14" s="9" customFormat="1" ht="12.75">
      <c r="A107" s="90"/>
      <c r="B107" s="103"/>
      <c r="C107" s="34" t="s">
        <v>200</v>
      </c>
      <c r="D107" s="128" t="s">
        <v>201</v>
      </c>
      <c r="E107" s="128"/>
      <c r="F107" s="71"/>
      <c r="G107" s="82"/>
      <c r="H107" s="82"/>
      <c r="I107" s="85"/>
      <c r="J107" s="85"/>
      <c r="K107" s="85"/>
      <c r="L107" s="85"/>
      <c r="M107" s="85"/>
      <c r="N107" s="92"/>
    </row>
    <row r="108" spans="1:14" s="9" customFormat="1" ht="12.75">
      <c r="A108" s="90"/>
      <c r="B108" s="103"/>
      <c r="C108" s="34" t="s">
        <v>202</v>
      </c>
      <c r="D108" s="128" t="s">
        <v>203</v>
      </c>
      <c r="E108" s="128"/>
      <c r="F108" s="71"/>
      <c r="G108" s="82"/>
      <c r="H108" s="82"/>
      <c r="I108" s="85"/>
      <c r="J108" s="85"/>
      <c r="K108" s="85"/>
      <c r="L108" s="85"/>
      <c r="M108" s="85"/>
      <c r="N108" s="92"/>
    </row>
    <row r="109" spans="1:14" s="9" customFormat="1" ht="12.75">
      <c r="A109" s="90"/>
      <c r="B109" s="103"/>
      <c r="C109" s="91"/>
      <c r="D109" s="42"/>
      <c r="E109" s="42"/>
      <c r="F109" s="41"/>
      <c r="G109" s="33"/>
      <c r="H109" s="1"/>
      <c r="M109" s="92"/>
      <c r="N109" s="92"/>
    </row>
    <row r="110" spans="1:6" ht="12.75">
      <c r="A110" s="77"/>
      <c r="B110" s="77" t="s">
        <v>204</v>
      </c>
      <c r="C110" s="77"/>
      <c r="D110" s="77"/>
      <c r="E110" s="77"/>
      <c r="F110" s="78"/>
    </row>
    <row r="111" spans="2:6" ht="12.75">
      <c r="B111" s="79"/>
      <c r="E111" s="80"/>
      <c r="F111" s="78"/>
    </row>
    <row r="112" spans="2:6" ht="12.75">
      <c r="B112" s="80" t="s">
        <v>205</v>
      </c>
      <c r="E112" s="80"/>
      <c r="F112" s="78"/>
    </row>
    <row r="113" spans="2:6" ht="12.75">
      <c r="B113" s="81" t="s">
        <v>206</v>
      </c>
      <c r="C113" t="s">
        <v>207</v>
      </c>
      <c r="E113" s="80"/>
      <c r="F113" s="78"/>
    </row>
    <row r="114" spans="1:14" s="9" customFormat="1" ht="12.75">
      <c r="A114" s="90"/>
      <c r="B114" s="103"/>
      <c r="C114" s="91"/>
      <c r="D114" s="42"/>
      <c r="E114" s="42"/>
      <c r="F114" s="41"/>
      <c r="G114" s="33"/>
      <c r="H114" s="1"/>
      <c r="M114" s="92"/>
      <c r="N114" s="92"/>
    </row>
    <row r="115" spans="1:14" s="9" customFormat="1" ht="12.75">
      <c r="A115" s="90"/>
      <c r="B115" s="103"/>
      <c r="C115" s="91"/>
      <c r="D115" s="42"/>
      <c r="E115" s="42"/>
      <c r="F115" s="41"/>
      <c r="G115" s="33"/>
      <c r="H115" s="1"/>
      <c r="M115" s="92"/>
      <c r="N115" s="92"/>
    </row>
    <row r="116" spans="1:12" ht="12.75">
      <c r="A116" s="139" t="s">
        <v>80</v>
      </c>
      <c r="B116" s="139"/>
      <c r="C116" s="139"/>
      <c r="D116" s="139"/>
      <c r="E116" s="139"/>
      <c r="F116" s="33"/>
      <c r="G116" s="33"/>
      <c r="L116" s="1">
        <v>31.4</v>
      </c>
    </row>
    <row r="117" spans="1:7" ht="12.75">
      <c r="A117" s="139" t="s">
        <v>85</v>
      </c>
      <c r="B117" s="139"/>
      <c r="C117" s="139"/>
      <c r="D117" s="139"/>
      <c r="E117" s="139"/>
      <c r="F117" s="33"/>
      <c r="G117" s="33"/>
    </row>
    <row r="118" spans="1:26" s="2" customFormat="1" ht="12.75">
      <c r="A118" s="13"/>
      <c r="B118" s="104"/>
      <c r="C118" s="13"/>
      <c r="D118" s="19"/>
      <c r="E118" s="13"/>
      <c r="F118" s="43"/>
      <c r="G118" s="43">
        <v>38</v>
      </c>
      <c r="V118" s="9"/>
      <c r="X118" s="9"/>
      <c r="Y118" s="9"/>
      <c r="Z118" s="9"/>
    </row>
    <row r="119" spans="1:26" s="2" customFormat="1" ht="12.75">
      <c r="A119" s="13" t="s">
        <v>19</v>
      </c>
      <c r="B119" s="104"/>
      <c r="C119" s="13"/>
      <c r="D119" s="19"/>
      <c r="E119" s="13"/>
      <c r="F119" s="43"/>
      <c r="G119" s="43">
        <v>48.3</v>
      </c>
      <c r="L119" s="2">
        <f>SUM(L46:L118)</f>
        <v>1137.4</v>
      </c>
      <c r="R119" s="44"/>
      <c r="V119" s="1"/>
      <c r="X119" s="1"/>
      <c r="Y119" s="1"/>
      <c r="Z119" s="1"/>
    </row>
    <row r="120" spans="1:26" s="2" customFormat="1" ht="12.75">
      <c r="A120" s="13" t="s">
        <v>2</v>
      </c>
      <c r="B120" s="104" t="s">
        <v>20</v>
      </c>
      <c r="C120" s="13"/>
      <c r="D120" s="19"/>
      <c r="E120" s="13"/>
      <c r="F120" s="43"/>
      <c r="G120" s="43"/>
      <c r="V120" s="9"/>
      <c r="X120" s="9"/>
      <c r="Y120" s="9"/>
      <c r="Z120" s="9"/>
    </row>
    <row r="121" spans="1:26" s="2" customFormat="1" ht="14.25">
      <c r="A121" s="13" t="s">
        <v>18</v>
      </c>
      <c r="B121" s="104" t="s">
        <v>21</v>
      </c>
      <c r="C121" s="13"/>
      <c r="D121" s="19"/>
      <c r="E121" s="13"/>
      <c r="F121" s="43"/>
      <c r="G121" s="43">
        <f>SUM(G118:G120)</f>
        <v>86.3</v>
      </c>
      <c r="V121" s="1"/>
      <c r="X121" s="1"/>
      <c r="Y121" s="1"/>
      <c r="Z121" s="1"/>
    </row>
    <row r="122" spans="1:26" s="2" customFormat="1" ht="14.25">
      <c r="A122" s="13" t="s">
        <v>52</v>
      </c>
      <c r="B122" s="104" t="s">
        <v>22</v>
      </c>
      <c r="C122" s="13"/>
      <c r="D122" s="19"/>
      <c r="E122" s="13"/>
      <c r="F122" s="43"/>
      <c r="G122" s="43"/>
      <c r="V122" s="9"/>
      <c r="X122" s="9"/>
      <c r="Y122" s="9"/>
      <c r="Z122" s="9"/>
    </row>
    <row r="123" spans="1:26" s="2" customFormat="1" ht="12.75">
      <c r="A123" s="13" t="s">
        <v>9</v>
      </c>
      <c r="B123" s="104" t="s">
        <v>23</v>
      </c>
      <c r="C123" s="13"/>
      <c r="D123" s="19"/>
      <c r="E123" s="13"/>
      <c r="F123" s="43"/>
      <c r="G123" s="43"/>
      <c r="V123" s="1"/>
      <c r="X123" s="1"/>
      <c r="Y123" s="1"/>
      <c r="Z123" s="1"/>
    </row>
    <row r="124" spans="1:26" s="2" customFormat="1" ht="12.75">
      <c r="A124" s="13" t="s">
        <v>8</v>
      </c>
      <c r="B124" s="104" t="s">
        <v>24</v>
      </c>
      <c r="C124" s="13"/>
      <c r="D124" s="19"/>
      <c r="E124" s="13"/>
      <c r="V124" s="9"/>
      <c r="X124" s="9"/>
      <c r="Z124" s="9"/>
    </row>
    <row r="125" spans="1:26" s="2" customFormat="1" ht="12.75">
      <c r="A125" s="13"/>
      <c r="B125" s="104"/>
      <c r="C125" s="13"/>
      <c r="D125" s="19"/>
      <c r="E125" s="13"/>
      <c r="V125" s="1"/>
      <c r="X125" s="1"/>
      <c r="Z125" s="1"/>
    </row>
    <row r="126" spans="1:24" s="2" customFormat="1" ht="12.75">
      <c r="A126" s="13" t="s">
        <v>25</v>
      </c>
      <c r="B126" s="104"/>
      <c r="C126" s="13"/>
      <c r="D126" s="19"/>
      <c r="E126" s="13"/>
      <c r="V126" s="9"/>
      <c r="X126" s="9"/>
    </row>
    <row r="127" spans="1:24" s="2" customFormat="1" ht="12.75">
      <c r="A127" s="13" t="s">
        <v>26</v>
      </c>
      <c r="B127" s="104"/>
      <c r="C127" s="13"/>
      <c r="D127" s="19"/>
      <c r="E127" s="13"/>
      <c r="V127" s="1"/>
      <c r="X127" s="1"/>
    </row>
    <row r="128" spans="1:22" s="2" customFormat="1" ht="12.75">
      <c r="A128" s="13" t="s">
        <v>27</v>
      </c>
      <c r="B128" s="104"/>
      <c r="C128" s="13"/>
      <c r="D128" s="19"/>
      <c r="E128" s="13"/>
      <c r="V128" s="9"/>
    </row>
    <row r="129" spans="1:26" s="2" customFormat="1" ht="12.75">
      <c r="A129" s="13" t="s">
        <v>28</v>
      </c>
      <c r="B129" s="104"/>
      <c r="C129" s="13"/>
      <c r="D129" s="19"/>
      <c r="E129" s="13"/>
      <c r="V129" s="1"/>
      <c r="X129" s="44"/>
      <c r="Y129" s="44"/>
      <c r="Z129" s="44"/>
    </row>
    <row r="130" spans="1:22" s="2" customFormat="1" ht="12.75">
      <c r="A130" s="13" t="s">
        <v>29</v>
      </c>
      <c r="B130" s="104"/>
      <c r="C130" s="13"/>
      <c r="D130" s="19"/>
      <c r="E130" s="13"/>
      <c r="V130" s="9"/>
    </row>
    <row r="131" spans="1:22" s="2" customFormat="1" ht="12.75">
      <c r="A131" s="20" t="s">
        <v>71</v>
      </c>
      <c r="B131" s="105"/>
      <c r="C131" s="5"/>
      <c r="D131" s="122"/>
      <c r="E131" s="122"/>
      <c r="V131" s="1"/>
    </row>
    <row r="132" spans="1:22" s="2" customFormat="1" ht="12.75">
      <c r="A132" s="11"/>
      <c r="B132" s="106"/>
      <c r="C132" s="5"/>
      <c r="D132" s="122"/>
      <c r="E132" s="122"/>
      <c r="V132" s="1"/>
    </row>
    <row r="133" spans="1:22" s="2" customFormat="1" ht="12.75">
      <c r="A133" s="12"/>
      <c r="B133" s="104"/>
      <c r="C133" s="5"/>
      <c r="D133" s="8"/>
      <c r="E133" s="8"/>
      <c r="V133" s="9"/>
    </row>
    <row r="134" spans="1:22" s="2" customFormat="1" ht="12.75">
      <c r="A134" s="14"/>
      <c r="B134" s="108"/>
      <c r="C134" s="4"/>
      <c r="D134" s="15"/>
      <c r="E134" s="15"/>
      <c r="V134" s="1"/>
    </row>
    <row r="135" spans="1:22" s="2" customFormat="1" ht="12.75">
      <c r="A135" s="14"/>
      <c r="B135" s="108"/>
      <c r="C135" s="4"/>
      <c r="D135" s="15"/>
      <c r="E135" s="15"/>
      <c r="V135" s="9"/>
    </row>
    <row r="136" spans="1:5" s="2" customFormat="1" ht="12.75">
      <c r="A136" s="14"/>
      <c r="B136" s="108"/>
      <c r="C136" s="4"/>
      <c r="D136" s="15"/>
      <c r="E136" s="15"/>
    </row>
    <row r="137" spans="1:5" s="2" customFormat="1" ht="12.75">
      <c r="A137" s="10"/>
      <c r="B137" s="109"/>
      <c r="C137" s="16"/>
      <c r="D137" s="17"/>
      <c r="E137" s="17"/>
    </row>
    <row r="138" spans="1:5" s="2" customFormat="1" ht="12.75">
      <c r="A138" s="13"/>
      <c r="B138" s="104"/>
      <c r="C138" s="18"/>
      <c r="D138" s="6"/>
      <c r="E138" s="18"/>
    </row>
    <row r="139" spans="1:5" s="2" customFormat="1" ht="12.75">
      <c r="A139" s="13"/>
      <c r="B139" s="104"/>
      <c r="C139" s="13"/>
      <c r="D139" s="19"/>
      <c r="E139" s="13"/>
    </row>
    <row r="140" spans="1:22" s="2" customFormat="1" ht="12.75">
      <c r="A140" s="13"/>
      <c r="B140" s="104"/>
      <c r="C140" s="13"/>
      <c r="D140" s="19"/>
      <c r="E140" s="13"/>
      <c r="V140" s="44"/>
    </row>
    <row r="141" spans="1:5" s="2" customFormat="1" ht="12.75">
      <c r="A141" s="13"/>
      <c r="B141" s="104"/>
      <c r="C141" s="13"/>
      <c r="D141" s="19"/>
      <c r="E141" s="13"/>
    </row>
  </sheetData>
  <sheetProtection/>
  <mergeCells count="27">
    <mergeCell ref="A116:E116"/>
    <mergeCell ref="A117:E117"/>
    <mergeCell ref="D131:E131"/>
    <mergeCell ref="A22:B22"/>
    <mergeCell ref="D104:E104"/>
    <mergeCell ref="D106:E106"/>
    <mergeCell ref="D107:E107"/>
    <mergeCell ref="D108:E108"/>
    <mergeCell ref="A7:B7"/>
    <mergeCell ref="A59:B59"/>
    <mergeCell ref="B55:E55"/>
    <mergeCell ref="J4:K4"/>
    <mergeCell ref="A4:B4"/>
    <mergeCell ref="C4:E4"/>
    <mergeCell ref="A5:B5"/>
    <mergeCell ref="C5:E5"/>
    <mergeCell ref="A19:B19"/>
    <mergeCell ref="A2:E2"/>
    <mergeCell ref="A3:B3"/>
    <mergeCell ref="C3:E3"/>
    <mergeCell ref="D132:E132"/>
    <mergeCell ref="A44:B44"/>
    <mergeCell ref="A46:B46"/>
    <mergeCell ref="B49:E49"/>
    <mergeCell ref="B57:E57"/>
    <mergeCell ref="A62:B62"/>
    <mergeCell ref="D105:E105"/>
  </mergeCells>
  <conditionalFormatting sqref="E132">
    <cfRule type="cellIs" priority="1" dxfId="0" operator="between" stopIfTrue="1">
      <formula>0</formula>
      <formula>0</formula>
    </cfRule>
  </conditionalFormatting>
  <printOptions/>
  <pageMargins left="0.88" right="0.35433070866141736" top="0.984251968503937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Signe</cp:lastModifiedBy>
  <cp:lastPrinted>2010-02-17T15:55:21Z</cp:lastPrinted>
  <dcterms:created xsi:type="dcterms:W3CDTF">2002-07-15T22:23:43Z</dcterms:created>
  <dcterms:modified xsi:type="dcterms:W3CDTF">2010-02-17T15:59:42Z</dcterms:modified>
  <cp:category/>
  <cp:version/>
  <cp:contentType/>
  <cp:contentStatus/>
</cp:coreProperties>
</file>