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<sst xmlns="http://schemas.openxmlformats.org/spreadsheetml/2006/main" count="244" uniqueCount="88">
  <si>
    <t>Speciālais budžets</t>
  </si>
  <si>
    <t>(eiro)</t>
  </si>
  <si>
    <t>Nosaukums</t>
  </si>
  <si>
    <t>Atlikums uz gada sākumu</t>
  </si>
  <si>
    <t>Ieņēmumi</t>
  </si>
  <si>
    <t>Izdevumi</t>
  </si>
  <si>
    <t>Izdevumi kopā</t>
  </si>
  <si>
    <t>Atlikums uz gada beigām</t>
  </si>
  <si>
    <t>Klasifikācijas kods</t>
  </si>
  <si>
    <t>Plāno saņemt 2014.g.</t>
  </si>
  <si>
    <t>Funkciju kods</t>
  </si>
  <si>
    <t>Atalgojums</t>
  </si>
  <si>
    <t>Soc.nod.</t>
  </si>
  <si>
    <t>Komandējumi</t>
  </si>
  <si>
    <t>Pakalpojumi</t>
  </si>
  <si>
    <t>Materiāli</t>
  </si>
  <si>
    <t>Kapitālie izdevumi</t>
  </si>
  <si>
    <t>Transferti</t>
  </si>
  <si>
    <t>Madona</t>
  </si>
  <si>
    <t>5.5.0.0.</t>
  </si>
  <si>
    <t>05.300</t>
  </si>
  <si>
    <t>Aronas pagasta pārvalde</t>
  </si>
  <si>
    <t>05.100</t>
  </si>
  <si>
    <t>Barkavas pagasta pārvalde</t>
  </si>
  <si>
    <t>Bērzaunes pagasta pārvalde</t>
  </si>
  <si>
    <t>05.600</t>
  </si>
  <si>
    <t>Dzelzavas pagasta pārvalde</t>
  </si>
  <si>
    <t>Kalsnavas pagasta pārvalde</t>
  </si>
  <si>
    <t>Lazdonas pagasta pārvalde</t>
  </si>
  <si>
    <t>06.600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</si>
  <si>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</si>
  <si>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</si>
  <si>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</si>
  <si>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</si>
  <si>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</si>
  <si>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</si>
  <si>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</si>
  <si>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</si>
  <si>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Kopā</t>
  </si>
  <si>
    <t>18.6.2.0.</t>
  </si>
  <si>
    <t>19.3.0.0.</t>
  </si>
  <si>
    <t>No rajona padomes</t>
  </si>
  <si>
    <t>Novads</t>
  </si>
  <si>
    <t>KOPĀ  Ceļu fonds un dabas resursu nodoklis un citi līdzekļi</t>
  </si>
  <si>
    <t>Nodokļi</t>
  </si>
  <si>
    <t>Finansēšana</t>
  </si>
  <si>
    <t>Dabas resursu nodoklis  2015.g</t>
  </si>
  <si>
    <t>Ceļu fonds  2015.g</t>
  </si>
  <si>
    <t>Sarkaņi</t>
  </si>
  <si>
    <t>Kredītu pamatsummas atmaksa</t>
  </si>
  <si>
    <t>Citi līdzekļi  2015.g</t>
  </si>
  <si>
    <t>2012.g.</t>
  </si>
  <si>
    <t>2013.g.</t>
  </si>
  <si>
    <t>2014.g.9 mēn.</t>
  </si>
  <si>
    <t>Ls</t>
  </si>
  <si>
    <t>Ieņēmumi no dabas resursu nodokļa  (EUR)</t>
  </si>
  <si>
    <t>2014.gads</t>
  </si>
  <si>
    <t>EUR</t>
  </si>
  <si>
    <t>2010.g.</t>
  </si>
  <si>
    <t>2011.g.</t>
  </si>
  <si>
    <t>Arona</t>
  </si>
  <si>
    <t>Bērzaune</t>
  </si>
  <si>
    <t>Barkava</t>
  </si>
  <si>
    <t>Dzelzava</t>
  </si>
  <si>
    <t>Kalsnava</t>
  </si>
  <si>
    <t>Ļaudona</t>
  </si>
  <si>
    <t>Mārciena</t>
  </si>
  <si>
    <t>Mētriena</t>
  </si>
  <si>
    <t>Ošupe</t>
  </si>
  <si>
    <t>Prauliena</t>
  </si>
  <si>
    <t>Vestiena</t>
  </si>
  <si>
    <t>Liezēre</t>
  </si>
  <si>
    <t>VIII-IX</t>
  </si>
  <si>
    <t>I-V</t>
  </si>
  <si>
    <t>Daļa no kopējā 2013.gadā</t>
  </si>
  <si>
    <t>Daļa no kopējā (%)par 2010, - 2014. 9 mēn.</t>
  </si>
  <si>
    <t>Plāno saņemt 2015.g.</t>
  </si>
  <si>
    <t>Atjaunotie līdzekļi</t>
  </si>
  <si>
    <t>% par atlikumu</t>
  </si>
  <si>
    <t>Ceļu fonds</t>
  </si>
  <si>
    <t>Dabas resursu nodoklis</t>
  </si>
  <si>
    <t>Citi līdzekļi</t>
  </si>
  <si>
    <t>Konsolidācija</t>
  </si>
  <si>
    <t>12000 no šīs naudas decembrī ieskaitīja Mārcienas KU</t>
  </si>
  <si>
    <t>Saņemts no 2010. līdz 2014.g.9 mēnešiem</t>
  </si>
  <si>
    <t>Pielikus Nr.3</t>
  </si>
  <si>
    <t>Madoas novada pašvaldība domes</t>
  </si>
  <si>
    <t>26.02.2015. lēmumam Nr.106 (protokols Nr.5, 25.p.)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</si>
</sst>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 quotePrefix="1">
      <alignment wrapText="1"/>
    </xf>
    <xf numFmtId="0" fontId="3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2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/>
    </xf>
    <xf numFmtId="16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5.57421875" style="0" customWidth="1"/>
  </cols>
  <sheetData>
    <row r="1" spans="10:14" ht="15">
      <c r="J1" s="55"/>
      <c r="K1" s="55" t="s">
        <v>85</v>
      </c>
      <c r="L1" s="55"/>
      <c r="M1" s="55"/>
      <c r="N1" s="55"/>
    </row>
    <row r="2" spans="10:14" ht="15">
      <c r="J2" s="55" t="s">
        <v>86</v>
      </c>
      <c r="K2" s="55"/>
      <c r="L2" s="55"/>
      <c r="M2" s="55"/>
      <c r="N2" s="55"/>
    </row>
    <row r="3" spans="10:14" ht="15">
      <c r="J3" s="55" t="s">
        <v>87</v>
      </c>
      <c r="K3" s="55"/>
      <c r="L3" s="55"/>
      <c r="M3" s="55"/>
      <c r="N3" s="55"/>
    </row>
    <row r="4" spans="4:5" ht="15.75">
      <c r="D4" s="1" t="s">
        <v>0</v>
      </c>
      <c r="E4" s="1"/>
    </row>
    <row r="6" ht="15">
      <c r="A6" s="2" t="s">
        <v>46</v>
      </c>
    </row>
    <row r="7" spans="1:4" ht="15">
      <c r="A7" s="2"/>
      <c r="D7" t="s">
        <v>1</v>
      </c>
    </row>
    <row r="8" ht="15">
      <c r="A8" s="2"/>
    </row>
    <row r="9" spans="1:14" ht="12.75" customHeight="1">
      <c r="A9" s="39" t="s">
        <v>2</v>
      </c>
      <c r="B9" s="49" t="s">
        <v>3</v>
      </c>
      <c r="C9" s="54" t="s">
        <v>4</v>
      </c>
      <c r="D9" s="54"/>
      <c r="E9" s="43" t="s">
        <v>5</v>
      </c>
      <c r="F9" s="44"/>
      <c r="G9" s="44"/>
      <c r="H9" s="44"/>
      <c r="I9" s="44"/>
      <c r="J9" s="44"/>
      <c r="K9" s="44"/>
      <c r="L9" s="45"/>
      <c r="M9" s="46" t="s">
        <v>6</v>
      </c>
      <c r="N9" s="49" t="s">
        <v>7</v>
      </c>
    </row>
    <row r="10" spans="1:14" ht="15">
      <c r="A10" s="40"/>
      <c r="B10" s="40"/>
      <c r="C10" s="50" t="s">
        <v>8</v>
      </c>
      <c r="D10" s="50" t="s">
        <v>76</v>
      </c>
      <c r="E10" s="53" t="s">
        <v>10</v>
      </c>
      <c r="F10" s="3">
        <v>1100</v>
      </c>
      <c r="G10" s="4">
        <v>1200</v>
      </c>
      <c r="H10" s="4">
        <v>2100</v>
      </c>
      <c r="I10" s="4">
        <v>2200</v>
      </c>
      <c r="J10" s="4">
        <v>2300</v>
      </c>
      <c r="K10" s="4">
        <v>5200</v>
      </c>
      <c r="L10" s="4">
        <v>9200</v>
      </c>
      <c r="M10" s="47"/>
      <c r="N10" s="40"/>
    </row>
    <row r="11" spans="1:14" ht="30">
      <c r="A11" s="41"/>
      <c r="B11" s="41"/>
      <c r="C11" s="51"/>
      <c r="D11" s="51"/>
      <c r="E11" s="53"/>
      <c r="F11" s="5" t="s">
        <v>11</v>
      </c>
      <c r="G11" s="4" t="s">
        <v>12</v>
      </c>
      <c r="H11" s="6" t="s">
        <v>13</v>
      </c>
      <c r="I11" s="4" t="s">
        <v>14</v>
      </c>
      <c r="J11" s="4" t="s">
        <v>15</v>
      </c>
      <c r="K11" s="6" t="s">
        <v>16</v>
      </c>
      <c r="L11" s="6" t="s">
        <v>17</v>
      </c>
      <c r="M11" s="48"/>
      <c r="N11" s="41"/>
    </row>
    <row r="12" spans="1:14" ht="15">
      <c r="A12" s="31" t="s">
        <v>42</v>
      </c>
      <c r="B12" s="56">
        <v>28549</v>
      </c>
      <c r="C12" s="7" t="s">
        <v>19</v>
      </c>
      <c r="D12" s="29">
        <v>120000</v>
      </c>
      <c r="E12" s="30"/>
      <c r="F12" s="5"/>
      <c r="G12" s="4"/>
      <c r="H12" s="6"/>
      <c r="I12" s="4"/>
      <c r="J12" s="4"/>
      <c r="K12" s="6"/>
      <c r="L12" s="6"/>
      <c r="M12" s="32"/>
      <c r="N12" s="4">
        <f aca="true" t="shared" si="0" ref="N12:N27">B12+D12-M12</f>
        <v>148549</v>
      </c>
    </row>
    <row r="13" spans="1:14" ht="15.75" customHeight="1">
      <c r="A13" s="4" t="s">
        <v>18</v>
      </c>
      <c r="B13" s="4">
        <v>32901</v>
      </c>
      <c r="C13" s="7" t="s">
        <v>19</v>
      </c>
      <c r="D13" s="4"/>
      <c r="E13" s="4" t="s">
        <v>20</v>
      </c>
      <c r="F13" s="4"/>
      <c r="G13" s="4"/>
      <c r="H13" s="4"/>
      <c r="I13" s="4"/>
      <c r="J13" s="4"/>
      <c r="K13" s="4"/>
      <c r="L13" s="4"/>
      <c r="M13" s="4">
        <f>SUM(F13:L13)</f>
        <v>0</v>
      </c>
      <c r="N13" s="4">
        <f t="shared" si="0"/>
        <v>32901</v>
      </c>
    </row>
    <row r="14" spans="1:14" ht="15.75" customHeight="1">
      <c r="A14" s="6" t="s">
        <v>36</v>
      </c>
      <c r="B14" s="4">
        <v>19823</v>
      </c>
      <c r="C14" s="7" t="s">
        <v>19</v>
      </c>
      <c r="D14" s="4"/>
      <c r="E14" s="4" t="s">
        <v>20</v>
      </c>
      <c r="F14" s="4"/>
      <c r="G14" s="4"/>
      <c r="H14" s="4"/>
      <c r="I14" s="4"/>
      <c r="J14" s="4"/>
      <c r="K14" s="4"/>
      <c r="L14" s="4"/>
      <c r="M14" s="4">
        <f>SUM(F14:L14)</f>
        <v>0</v>
      </c>
      <c r="N14" s="4">
        <f>B14+D14-M14</f>
        <v>19823</v>
      </c>
    </row>
    <row r="15" spans="1:14" ht="15">
      <c r="A15" s="6" t="s">
        <v>21</v>
      </c>
      <c r="B15" s="4">
        <v>0</v>
      </c>
      <c r="C15" s="7" t="s">
        <v>19</v>
      </c>
      <c r="D15" s="4"/>
      <c r="E15" s="8" t="s">
        <v>22</v>
      </c>
      <c r="F15" s="4"/>
      <c r="G15" s="4"/>
      <c r="H15" s="4"/>
      <c r="I15" s="4"/>
      <c r="J15" s="4"/>
      <c r="K15" s="4"/>
      <c r="L15" s="4"/>
      <c r="M15" s="4">
        <f aca="true" t="shared" si="1" ref="M15:M27">SUM(F15:L15)</f>
        <v>0</v>
      </c>
      <c r="N15" s="4">
        <f t="shared" si="0"/>
        <v>0</v>
      </c>
    </row>
    <row r="16" spans="1:14" ht="15">
      <c r="A16" s="6" t="s">
        <v>23</v>
      </c>
      <c r="B16" s="4">
        <v>2126</v>
      </c>
      <c r="C16" s="7" t="s">
        <v>19</v>
      </c>
      <c r="D16" s="4"/>
      <c r="E16" s="4" t="s">
        <v>20</v>
      </c>
      <c r="F16" s="4"/>
      <c r="G16" s="4"/>
      <c r="H16" s="4"/>
      <c r="I16" s="4"/>
      <c r="J16" s="4"/>
      <c r="K16" s="4"/>
      <c r="L16" s="4"/>
      <c r="M16" s="4">
        <f t="shared" si="1"/>
        <v>0</v>
      </c>
      <c r="N16" s="4">
        <f t="shared" si="0"/>
        <v>2126</v>
      </c>
    </row>
    <row r="17" spans="1:14" ht="15" customHeight="1">
      <c r="A17" s="6" t="s">
        <v>24</v>
      </c>
      <c r="B17" s="4">
        <v>6639</v>
      </c>
      <c r="C17" s="7" t="s">
        <v>19</v>
      </c>
      <c r="D17" s="4"/>
      <c r="E17" s="4" t="s">
        <v>25</v>
      </c>
      <c r="F17" s="4"/>
      <c r="G17" s="4"/>
      <c r="H17" s="4"/>
      <c r="I17" s="4"/>
      <c r="J17" s="4"/>
      <c r="K17" s="4"/>
      <c r="L17" s="4"/>
      <c r="M17" s="4">
        <f t="shared" si="1"/>
        <v>0</v>
      </c>
      <c r="N17" s="4">
        <f t="shared" si="0"/>
        <v>6639</v>
      </c>
    </row>
    <row r="18" spans="1:14" ht="15">
      <c r="A18" s="6" t="s">
        <v>26</v>
      </c>
      <c r="B18" s="4">
        <v>1927</v>
      </c>
      <c r="C18" s="7" t="s">
        <v>19</v>
      </c>
      <c r="D18" s="4"/>
      <c r="E18" s="8" t="s">
        <v>20</v>
      </c>
      <c r="F18" s="4"/>
      <c r="G18" s="4"/>
      <c r="H18" s="4"/>
      <c r="I18" s="4"/>
      <c r="J18" s="4"/>
      <c r="K18" s="4"/>
      <c r="L18" s="4"/>
      <c r="M18" s="4">
        <f t="shared" si="1"/>
        <v>0</v>
      </c>
      <c r="N18" s="4">
        <f t="shared" si="0"/>
        <v>1927</v>
      </c>
    </row>
    <row r="19" spans="1:14" ht="15">
      <c r="A19" s="6" t="s">
        <v>27</v>
      </c>
      <c r="B19" s="4">
        <v>5531</v>
      </c>
      <c r="C19" s="7" t="s">
        <v>19</v>
      </c>
      <c r="D19" s="4"/>
      <c r="E19" s="4" t="s">
        <v>25</v>
      </c>
      <c r="F19" s="4"/>
      <c r="G19" s="4"/>
      <c r="H19" s="4"/>
      <c r="I19" s="4"/>
      <c r="J19" s="4"/>
      <c r="K19" s="4"/>
      <c r="L19" s="4"/>
      <c r="M19" s="4">
        <f t="shared" si="1"/>
        <v>0</v>
      </c>
      <c r="N19" s="4">
        <f t="shared" si="0"/>
        <v>5531</v>
      </c>
    </row>
    <row r="20" spans="1:14" ht="15">
      <c r="A20" s="6" t="s">
        <v>28</v>
      </c>
      <c r="B20" s="4">
        <v>9321</v>
      </c>
      <c r="C20" s="7" t="s">
        <v>19</v>
      </c>
      <c r="D20" s="4"/>
      <c r="E20" s="4" t="s">
        <v>29</v>
      </c>
      <c r="F20" s="4"/>
      <c r="G20" s="4"/>
      <c r="H20" s="4"/>
      <c r="I20" s="4"/>
      <c r="J20" s="4"/>
      <c r="K20" s="4"/>
      <c r="L20" s="4"/>
      <c r="M20" s="4">
        <f t="shared" si="1"/>
        <v>0</v>
      </c>
      <c r="N20" s="4">
        <f t="shared" si="0"/>
        <v>9321</v>
      </c>
    </row>
    <row r="21" spans="1:14" ht="15">
      <c r="A21" s="6" t="s">
        <v>30</v>
      </c>
      <c r="B21" s="4">
        <v>1190</v>
      </c>
      <c r="C21" s="7" t="s">
        <v>19</v>
      </c>
      <c r="D21" s="4"/>
      <c r="E21" s="4" t="s">
        <v>29</v>
      </c>
      <c r="F21" s="4"/>
      <c r="G21" s="4"/>
      <c r="H21" s="4"/>
      <c r="I21" s="4"/>
      <c r="J21" s="4"/>
      <c r="K21" s="4"/>
      <c r="L21" s="4"/>
      <c r="M21" s="4">
        <f t="shared" si="1"/>
        <v>0</v>
      </c>
      <c r="N21" s="4">
        <f t="shared" si="0"/>
        <v>1190</v>
      </c>
    </row>
    <row r="22" spans="1:14" ht="15">
      <c r="A22" s="6" t="s">
        <v>31</v>
      </c>
      <c r="B22" s="4">
        <v>781</v>
      </c>
      <c r="C22" s="7" t="s">
        <v>19</v>
      </c>
      <c r="D22" s="4"/>
      <c r="E22" s="4" t="s">
        <v>20</v>
      </c>
      <c r="F22" s="4"/>
      <c r="G22" s="4"/>
      <c r="H22" s="4"/>
      <c r="I22" s="4"/>
      <c r="J22" s="4"/>
      <c r="K22" s="4"/>
      <c r="L22" s="4"/>
      <c r="M22" s="4">
        <f t="shared" si="1"/>
        <v>0</v>
      </c>
      <c r="N22" s="4">
        <f t="shared" si="0"/>
        <v>781</v>
      </c>
    </row>
    <row r="23" spans="1:14" ht="16.5" customHeight="1">
      <c r="A23" s="6" t="s">
        <v>32</v>
      </c>
      <c r="B23" s="4">
        <v>2418</v>
      </c>
      <c r="C23" s="7" t="s">
        <v>19</v>
      </c>
      <c r="D23" s="4"/>
      <c r="E23" s="4" t="s">
        <v>22</v>
      </c>
      <c r="F23" s="4"/>
      <c r="G23" s="4"/>
      <c r="H23" s="4"/>
      <c r="I23" s="4"/>
      <c r="J23" s="4"/>
      <c r="K23" s="4"/>
      <c r="L23" s="4"/>
      <c r="M23" s="4">
        <f t="shared" si="1"/>
        <v>0</v>
      </c>
      <c r="N23" s="4">
        <f t="shared" si="0"/>
        <v>2418</v>
      </c>
    </row>
    <row r="24" spans="1:14" ht="17.25" customHeight="1">
      <c r="A24" s="6" t="s">
        <v>33</v>
      </c>
      <c r="B24" s="4">
        <v>590</v>
      </c>
      <c r="C24" s="7" t="s">
        <v>19</v>
      </c>
      <c r="D24" s="4"/>
      <c r="E24" s="8" t="s">
        <v>29</v>
      </c>
      <c r="F24" s="4"/>
      <c r="G24" s="4"/>
      <c r="H24" s="4"/>
      <c r="I24" s="4"/>
      <c r="J24" s="4"/>
      <c r="K24" s="4"/>
      <c r="L24" s="4"/>
      <c r="M24" s="4">
        <f t="shared" si="1"/>
        <v>0</v>
      </c>
      <c r="N24" s="4">
        <f t="shared" si="0"/>
        <v>590</v>
      </c>
    </row>
    <row r="25" spans="1:14" ht="15">
      <c r="A25" s="6" t="s">
        <v>34</v>
      </c>
      <c r="B25" s="4">
        <v>130</v>
      </c>
      <c r="C25" s="7" t="s">
        <v>19</v>
      </c>
      <c r="D25" s="4"/>
      <c r="E25" s="4" t="s">
        <v>25</v>
      </c>
      <c r="F25" s="4"/>
      <c r="G25" s="4"/>
      <c r="H25" s="4"/>
      <c r="I25" s="4"/>
      <c r="J25" s="4"/>
      <c r="K25" s="4"/>
      <c r="L25" s="4"/>
      <c r="M25" s="4">
        <f t="shared" si="1"/>
        <v>0</v>
      </c>
      <c r="N25" s="4">
        <f t="shared" si="0"/>
        <v>130</v>
      </c>
    </row>
    <row r="26" spans="1:14" ht="15" customHeight="1">
      <c r="A26" s="6" t="s">
        <v>35</v>
      </c>
      <c r="B26" s="4">
        <v>2959</v>
      </c>
      <c r="C26" s="7" t="s">
        <v>19</v>
      </c>
      <c r="D26" s="4"/>
      <c r="E26" s="4" t="s">
        <v>25</v>
      </c>
      <c r="F26" s="4"/>
      <c r="G26" s="4"/>
      <c r="H26" s="4"/>
      <c r="I26" s="4"/>
      <c r="J26" s="4"/>
      <c r="K26" s="4"/>
      <c r="L26" s="4"/>
      <c r="M26" s="4">
        <f t="shared" si="1"/>
        <v>0</v>
      </c>
      <c r="N26" s="4">
        <f t="shared" si="0"/>
        <v>2959</v>
      </c>
    </row>
    <row r="27" spans="1:14" ht="15">
      <c r="A27" s="6" t="s">
        <v>37</v>
      </c>
      <c r="B27" s="4">
        <v>2032</v>
      </c>
      <c r="C27" s="7" t="s">
        <v>19</v>
      </c>
      <c r="D27" s="4"/>
      <c r="E27" s="4" t="s">
        <v>20</v>
      </c>
      <c r="F27" s="4"/>
      <c r="G27" s="4"/>
      <c r="H27" s="4"/>
      <c r="I27" s="4"/>
      <c r="J27" s="4"/>
      <c r="K27" s="4"/>
      <c r="L27" s="4"/>
      <c r="M27" s="4">
        <f t="shared" si="1"/>
        <v>0</v>
      </c>
      <c r="N27" s="4">
        <f t="shared" si="0"/>
        <v>2032</v>
      </c>
    </row>
    <row r="28" spans="1:16" ht="15">
      <c r="A28" s="10" t="s">
        <v>38</v>
      </c>
      <c r="B28" s="10">
        <f>SUM(B12:B27)</f>
        <v>116917</v>
      </c>
      <c r="C28" s="10"/>
      <c r="D28" s="10">
        <f aca="true" t="shared" si="2" ref="D28:N28">SUM(D12:D27)</f>
        <v>120000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2"/>
        <v>236917</v>
      </c>
      <c r="O28" s="2"/>
      <c r="P28" s="2"/>
    </row>
    <row r="29" ht="15">
      <c r="E29" s="12"/>
    </row>
    <row r="33" ht="15">
      <c r="A33" s="2" t="s">
        <v>47</v>
      </c>
    </row>
    <row r="34" spans="1:2" ht="15">
      <c r="A34" s="2"/>
      <c r="B34" t="s">
        <v>1</v>
      </c>
    </row>
    <row r="35" ht="15">
      <c r="A35" s="2"/>
    </row>
    <row r="36" spans="1:14" ht="12.75" customHeight="1">
      <c r="A36" s="39" t="s">
        <v>2</v>
      </c>
      <c r="B36" s="49" t="s">
        <v>3</v>
      </c>
      <c r="C36" s="42" t="s">
        <v>4</v>
      </c>
      <c r="D36" s="42"/>
      <c r="E36" s="43" t="s">
        <v>5</v>
      </c>
      <c r="F36" s="44"/>
      <c r="G36" s="44"/>
      <c r="H36" s="44"/>
      <c r="I36" s="44"/>
      <c r="J36" s="44"/>
      <c r="K36" s="44"/>
      <c r="L36" s="45"/>
      <c r="M36" s="46" t="s">
        <v>6</v>
      </c>
      <c r="N36" s="49" t="s">
        <v>7</v>
      </c>
    </row>
    <row r="37" spans="1:14" ht="15">
      <c r="A37" s="40"/>
      <c r="B37" s="40"/>
      <c r="C37" s="50" t="s">
        <v>8</v>
      </c>
      <c r="D37" s="50" t="s">
        <v>76</v>
      </c>
      <c r="E37" s="52" t="s">
        <v>10</v>
      </c>
      <c r="F37" s="3">
        <v>1100</v>
      </c>
      <c r="G37" s="4">
        <v>1200</v>
      </c>
      <c r="H37" s="4">
        <v>2100</v>
      </c>
      <c r="I37" s="4">
        <v>2200</v>
      </c>
      <c r="J37" s="4">
        <v>2300</v>
      </c>
      <c r="K37" s="4">
        <v>5200</v>
      </c>
      <c r="L37" s="4">
        <v>7200</v>
      </c>
      <c r="M37" s="47"/>
      <c r="N37" s="40"/>
    </row>
    <row r="38" spans="1:14" ht="30">
      <c r="A38" s="41"/>
      <c r="B38" s="41"/>
      <c r="C38" s="51"/>
      <c r="D38" s="51"/>
      <c r="E38" s="53"/>
      <c r="F38" s="5" t="s">
        <v>11</v>
      </c>
      <c r="G38" s="4" t="s">
        <v>12</v>
      </c>
      <c r="H38" s="6" t="s">
        <v>13</v>
      </c>
      <c r="I38" s="4" t="s">
        <v>14</v>
      </c>
      <c r="J38" s="4" t="s">
        <v>15</v>
      </c>
      <c r="K38" s="6" t="s">
        <v>16</v>
      </c>
      <c r="L38" s="6" t="s">
        <v>17</v>
      </c>
      <c r="M38" s="48"/>
      <c r="N38" s="41"/>
    </row>
    <row r="39" spans="1:14" ht="15">
      <c r="A39" s="16" t="s">
        <v>42</v>
      </c>
      <c r="B39" s="16"/>
      <c r="C39" s="7" t="s">
        <v>39</v>
      </c>
      <c r="D39" s="4">
        <v>665142</v>
      </c>
      <c r="E39" s="4" t="s">
        <v>29</v>
      </c>
      <c r="F39" s="5"/>
      <c r="G39" s="4"/>
      <c r="H39" s="6"/>
      <c r="I39" s="4"/>
      <c r="J39" s="4"/>
      <c r="K39" s="6"/>
      <c r="L39" s="6">
        <v>286425</v>
      </c>
      <c r="M39" s="4">
        <f>SUM(F39:L39)</f>
        <v>286425</v>
      </c>
      <c r="N39" s="4">
        <f>B39+D39-M39</f>
        <v>378717</v>
      </c>
    </row>
    <row r="40" spans="1:14" ht="15">
      <c r="A40" s="4" t="s">
        <v>18</v>
      </c>
      <c r="B40" s="4">
        <v>106930</v>
      </c>
      <c r="C40" s="7" t="s">
        <v>39</v>
      </c>
      <c r="D40" s="4">
        <v>199262</v>
      </c>
      <c r="E40" s="4" t="s">
        <v>29</v>
      </c>
      <c r="F40" s="4"/>
      <c r="G40" s="4"/>
      <c r="H40" s="4"/>
      <c r="I40" s="4">
        <v>140062</v>
      </c>
      <c r="J40" s="4">
        <v>59200</v>
      </c>
      <c r="K40" s="4"/>
      <c r="L40" s="4"/>
      <c r="M40" s="4">
        <f>SUM(F40:L40)</f>
        <v>199262</v>
      </c>
      <c r="N40" s="4">
        <f aca="true" t="shared" si="3" ref="N40:N54">B40+D40-M40</f>
        <v>106930</v>
      </c>
    </row>
    <row r="41" spans="1:14" ht="15">
      <c r="A41" s="4" t="s">
        <v>48</v>
      </c>
      <c r="B41" s="4">
        <v>1229</v>
      </c>
      <c r="C41" s="7" t="s">
        <v>39</v>
      </c>
      <c r="D41" s="4">
        <v>26865</v>
      </c>
      <c r="E41" s="4" t="s">
        <v>29</v>
      </c>
      <c r="F41" s="4"/>
      <c r="G41" s="4"/>
      <c r="H41" s="4"/>
      <c r="I41" s="4">
        <v>23365</v>
      </c>
      <c r="J41" s="4">
        <v>3500</v>
      </c>
      <c r="K41" s="4"/>
      <c r="L41" s="4"/>
      <c r="M41" s="4">
        <f>SUM(F41:L41)</f>
        <v>26865</v>
      </c>
      <c r="N41" s="4">
        <f>B41+D41-M41</f>
        <v>1229</v>
      </c>
    </row>
    <row r="42" spans="1:14" ht="15">
      <c r="A42" s="4" t="s">
        <v>21</v>
      </c>
      <c r="B42" s="4">
        <v>7776</v>
      </c>
      <c r="C42" s="7" t="s">
        <v>40</v>
      </c>
      <c r="D42" s="4">
        <v>25204</v>
      </c>
      <c r="E42" s="4" t="s">
        <v>29</v>
      </c>
      <c r="F42" s="4"/>
      <c r="G42" s="4"/>
      <c r="H42" s="4"/>
      <c r="I42" s="4">
        <v>25204</v>
      </c>
      <c r="J42" s="4"/>
      <c r="K42" s="4"/>
      <c r="L42" s="4"/>
      <c r="M42" s="4">
        <f aca="true" t="shared" si="4" ref="M42:M54">SUM(F42:L42)</f>
        <v>25204</v>
      </c>
      <c r="N42" s="4">
        <f t="shared" si="3"/>
        <v>7776</v>
      </c>
    </row>
    <row r="43" spans="1:14" ht="15">
      <c r="A43" s="4" t="s">
        <v>23</v>
      </c>
      <c r="B43" s="4">
        <v>5508</v>
      </c>
      <c r="C43" s="7" t="s">
        <v>40</v>
      </c>
      <c r="D43" s="4">
        <v>22538</v>
      </c>
      <c r="E43" s="4" t="s">
        <v>29</v>
      </c>
      <c r="F43" s="4"/>
      <c r="G43" s="4"/>
      <c r="H43" s="4"/>
      <c r="I43" s="4">
        <v>19538</v>
      </c>
      <c r="J43" s="4">
        <v>3000</v>
      </c>
      <c r="K43" s="4"/>
      <c r="L43" s="4"/>
      <c r="M43" s="4">
        <f t="shared" si="4"/>
        <v>22538</v>
      </c>
      <c r="N43" s="4">
        <f t="shared" si="3"/>
        <v>5508</v>
      </c>
    </row>
    <row r="44" spans="1:14" ht="15">
      <c r="A44" s="4" t="s">
        <v>24</v>
      </c>
      <c r="B44" s="4">
        <v>11896</v>
      </c>
      <c r="C44" s="7" t="s">
        <v>40</v>
      </c>
      <c r="D44" s="4">
        <v>23441</v>
      </c>
      <c r="E44" s="4" t="s">
        <v>29</v>
      </c>
      <c r="F44" s="4"/>
      <c r="G44" s="4"/>
      <c r="H44" s="4"/>
      <c r="I44" s="4">
        <v>23441</v>
      </c>
      <c r="J44" s="4"/>
      <c r="K44" s="4"/>
      <c r="L44" s="4"/>
      <c r="M44" s="4">
        <f t="shared" si="4"/>
        <v>23441</v>
      </c>
      <c r="N44" s="4">
        <f t="shared" si="3"/>
        <v>11896</v>
      </c>
    </row>
    <row r="45" spans="1:14" ht="15">
      <c r="A45" s="4" t="s">
        <v>26</v>
      </c>
      <c r="B45" s="4">
        <v>4929</v>
      </c>
      <c r="C45" s="7" t="s">
        <v>40</v>
      </c>
      <c r="D45" s="4">
        <v>18856</v>
      </c>
      <c r="E45" s="4" t="s">
        <v>29</v>
      </c>
      <c r="F45" s="4"/>
      <c r="G45" s="4"/>
      <c r="H45" s="4"/>
      <c r="I45" s="4">
        <v>6200</v>
      </c>
      <c r="J45" s="4">
        <v>12656</v>
      </c>
      <c r="K45" s="4"/>
      <c r="L45" s="4"/>
      <c r="M45" s="4">
        <f t="shared" si="4"/>
        <v>18856</v>
      </c>
      <c r="N45" s="4">
        <f t="shared" si="3"/>
        <v>4929</v>
      </c>
    </row>
    <row r="46" spans="1:14" ht="15">
      <c r="A46" s="4" t="s">
        <v>27</v>
      </c>
      <c r="B46" s="4">
        <v>1214</v>
      </c>
      <c r="C46" s="7" t="s">
        <v>40</v>
      </c>
      <c r="D46" s="4">
        <v>31547</v>
      </c>
      <c r="E46" s="4" t="s">
        <v>29</v>
      </c>
      <c r="F46" s="4"/>
      <c r="G46" s="4"/>
      <c r="H46" s="4"/>
      <c r="I46" s="4">
        <v>25237</v>
      </c>
      <c r="J46" s="4">
        <v>6310</v>
      </c>
      <c r="K46" s="4"/>
      <c r="L46" s="4"/>
      <c r="M46" s="4">
        <f t="shared" si="4"/>
        <v>31547</v>
      </c>
      <c r="N46" s="4">
        <f t="shared" si="3"/>
        <v>1214</v>
      </c>
    </row>
    <row r="47" spans="1:14" ht="15">
      <c r="A47" s="4" t="s">
        <v>28</v>
      </c>
      <c r="B47" s="4">
        <v>8642</v>
      </c>
      <c r="C47" s="7" t="s">
        <v>40</v>
      </c>
      <c r="D47" s="4">
        <v>8965</v>
      </c>
      <c r="E47" s="4" t="s">
        <v>29</v>
      </c>
      <c r="F47" s="4"/>
      <c r="G47" s="4"/>
      <c r="H47" s="4"/>
      <c r="I47" s="4">
        <v>7965</v>
      </c>
      <c r="J47" s="4">
        <v>1000</v>
      </c>
      <c r="K47" s="4"/>
      <c r="L47" s="4"/>
      <c r="M47" s="4">
        <f t="shared" si="4"/>
        <v>8965</v>
      </c>
      <c r="N47" s="4">
        <f t="shared" si="3"/>
        <v>8642</v>
      </c>
    </row>
    <row r="48" spans="1:14" ht="15">
      <c r="A48" s="4" t="s">
        <v>30</v>
      </c>
      <c r="B48" s="4">
        <v>27839</v>
      </c>
      <c r="C48" s="7" t="s">
        <v>40</v>
      </c>
      <c r="D48" s="4">
        <v>24187</v>
      </c>
      <c r="E48" s="4" t="s">
        <v>29</v>
      </c>
      <c r="F48" s="4"/>
      <c r="G48" s="4"/>
      <c r="H48" s="4"/>
      <c r="I48" s="4">
        <v>12187</v>
      </c>
      <c r="J48" s="4">
        <v>12000</v>
      </c>
      <c r="K48" s="4"/>
      <c r="L48" s="4"/>
      <c r="M48" s="4">
        <f t="shared" si="4"/>
        <v>24187</v>
      </c>
      <c r="N48" s="4">
        <f t="shared" si="3"/>
        <v>27839</v>
      </c>
    </row>
    <row r="49" spans="1:14" ht="15">
      <c r="A49" s="4" t="s">
        <v>31</v>
      </c>
      <c r="B49" s="4">
        <v>15587</v>
      </c>
      <c r="C49" s="7" t="s">
        <v>40</v>
      </c>
      <c r="D49" s="4">
        <v>26570</v>
      </c>
      <c r="E49" s="4" t="s">
        <v>29</v>
      </c>
      <c r="F49" s="4">
        <v>2200</v>
      </c>
      <c r="G49" s="4">
        <v>530</v>
      </c>
      <c r="H49" s="4"/>
      <c r="I49" s="4">
        <v>18340</v>
      </c>
      <c r="J49" s="4">
        <v>5000</v>
      </c>
      <c r="K49" s="4">
        <v>500</v>
      </c>
      <c r="L49" s="4"/>
      <c r="M49" s="4">
        <f t="shared" si="4"/>
        <v>26570</v>
      </c>
      <c r="N49" s="4">
        <f t="shared" si="3"/>
        <v>15587</v>
      </c>
    </row>
    <row r="50" spans="1:14" ht="15">
      <c r="A50" s="4" t="s">
        <v>32</v>
      </c>
      <c r="B50" s="4">
        <v>17144</v>
      </c>
      <c r="C50" s="7" t="s">
        <v>40</v>
      </c>
      <c r="D50" s="4">
        <v>17991</v>
      </c>
      <c r="E50" s="4" t="s">
        <v>29</v>
      </c>
      <c r="F50" s="4"/>
      <c r="G50" s="4"/>
      <c r="H50" s="4"/>
      <c r="I50" s="4">
        <v>15706</v>
      </c>
      <c r="J50" s="4">
        <v>2285</v>
      </c>
      <c r="K50" s="4"/>
      <c r="L50" s="4"/>
      <c r="M50" s="4">
        <f t="shared" si="4"/>
        <v>17991</v>
      </c>
      <c r="N50" s="4">
        <f t="shared" si="3"/>
        <v>17144</v>
      </c>
    </row>
    <row r="51" spans="1:14" ht="15">
      <c r="A51" s="4" t="s">
        <v>33</v>
      </c>
      <c r="B51" s="4">
        <v>21938</v>
      </c>
      <c r="C51" s="7" t="s">
        <v>40</v>
      </c>
      <c r="D51" s="4">
        <v>23194</v>
      </c>
      <c r="E51" s="4" t="s">
        <v>29</v>
      </c>
      <c r="F51" s="4"/>
      <c r="G51" s="4"/>
      <c r="H51" s="4"/>
      <c r="I51" s="4">
        <v>2500</v>
      </c>
      <c r="J51" s="4"/>
      <c r="K51" s="4"/>
      <c r="L51" s="4">
        <v>20694</v>
      </c>
      <c r="M51" s="4">
        <f t="shared" si="4"/>
        <v>23194</v>
      </c>
      <c r="N51" s="4">
        <f t="shared" si="3"/>
        <v>21938</v>
      </c>
    </row>
    <row r="52" spans="1:14" ht="15">
      <c r="A52" s="4" t="s">
        <v>34</v>
      </c>
      <c r="B52" s="4">
        <v>7834</v>
      </c>
      <c r="C52" s="7" t="s">
        <v>40</v>
      </c>
      <c r="D52" s="4">
        <v>24004</v>
      </c>
      <c r="E52" s="4" t="s">
        <v>29</v>
      </c>
      <c r="F52" s="4"/>
      <c r="G52" s="4"/>
      <c r="H52" s="4"/>
      <c r="I52" s="4">
        <v>15004</v>
      </c>
      <c r="J52" s="4">
        <v>9000</v>
      </c>
      <c r="K52" s="4"/>
      <c r="L52" s="4"/>
      <c r="M52" s="4">
        <f t="shared" si="4"/>
        <v>24004</v>
      </c>
      <c r="N52" s="4">
        <f t="shared" si="3"/>
        <v>7834</v>
      </c>
    </row>
    <row r="53" spans="1:14" ht="15">
      <c r="A53" s="4" t="s">
        <v>35</v>
      </c>
      <c r="B53" s="4">
        <v>34596</v>
      </c>
      <c r="C53" s="7" t="s">
        <v>40</v>
      </c>
      <c r="D53" s="4">
        <v>24025</v>
      </c>
      <c r="E53" s="4" t="s">
        <v>29</v>
      </c>
      <c r="F53" s="4"/>
      <c r="G53" s="4"/>
      <c r="H53" s="4"/>
      <c r="I53" s="4">
        <v>17025</v>
      </c>
      <c r="J53" s="4">
        <v>5000</v>
      </c>
      <c r="K53" s="4">
        <v>2000</v>
      </c>
      <c r="L53" s="4"/>
      <c r="M53" s="4">
        <f t="shared" si="4"/>
        <v>24025</v>
      </c>
      <c r="N53" s="4">
        <f t="shared" si="3"/>
        <v>34596</v>
      </c>
    </row>
    <row r="54" spans="1:14" ht="15">
      <c r="A54" s="4" t="s">
        <v>37</v>
      </c>
      <c r="B54" s="4">
        <v>18174</v>
      </c>
      <c r="C54" s="7" t="s">
        <v>40</v>
      </c>
      <c r="D54" s="4">
        <v>15903</v>
      </c>
      <c r="E54" s="4" t="s">
        <v>29</v>
      </c>
      <c r="F54" s="4"/>
      <c r="G54" s="4"/>
      <c r="H54" s="4"/>
      <c r="I54" s="4">
        <v>600</v>
      </c>
      <c r="J54" s="4">
        <v>15303</v>
      </c>
      <c r="K54" s="4"/>
      <c r="L54" s="4"/>
      <c r="M54" s="4">
        <f t="shared" si="4"/>
        <v>15903</v>
      </c>
      <c r="N54" s="4">
        <f t="shared" si="3"/>
        <v>18174</v>
      </c>
    </row>
    <row r="55" spans="1:14" ht="15">
      <c r="A55" s="10" t="s">
        <v>38</v>
      </c>
      <c r="B55" s="10">
        <f>SUM(B39:B54)</f>
        <v>291236</v>
      </c>
      <c r="C55" s="10"/>
      <c r="D55" s="10">
        <f aca="true" t="shared" si="5" ref="D55:N55">SUM(D39:D54)</f>
        <v>1177694</v>
      </c>
      <c r="E55" s="10">
        <f t="shared" si="5"/>
        <v>0</v>
      </c>
      <c r="F55" s="10">
        <f t="shared" si="5"/>
        <v>2200</v>
      </c>
      <c r="G55" s="10">
        <f t="shared" si="5"/>
        <v>530</v>
      </c>
      <c r="H55" s="10">
        <f t="shared" si="5"/>
        <v>0</v>
      </c>
      <c r="I55" s="10">
        <f t="shared" si="5"/>
        <v>352374</v>
      </c>
      <c r="J55" s="10">
        <f t="shared" si="5"/>
        <v>134254</v>
      </c>
      <c r="K55" s="10">
        <f t="shared" si="5"/>
        <v>2500</v>
      </c>
      <c r="L55" s="10">
        <f t="shared" si="5"/>
        <v>307119</v>
      </c>
      <c r="M55" s="10">
        <f t="shared" si="5"/>
        <v>798977</v>
      </c>
      <c r="N55" s="10">
        <f t="shared" si="5"/>
        <v>669953</v>
      </c>
    </row>
    <row r="56" spans="1:3" ht="15">
      <c r="A56" s="2" t="s">
        <v>41</v>
      </c>
      <c r="B56" s="2">
        <v>9885</v>
      </c>
      <c r="C56" s="2"/>
    </row>
    <row r="57" spans="1:3" ht="15">
      <c r="A57" s="2" t="s">
        <v>77</v>
      </c>
      <c r="B57" s="2">
        <v>19728</v>
      </c>
      <c r="C57" s="2"/>
    </row>
    <row r="58" spans="1:3" ht="15">
      <c r="A58" s="2" t="s">
        <v>78</v>
      </c>
      <c r="B58" s="2">
        <v>444</v>
      </c>
      <c r="C58" s="2"/>
    </row>
    <row r="59" spans="1:3" ht="15">
      <c r="A59" s="2"/>
      <c r="B59" s="2"/>
      <c r="C59" s="2"/>
    </row>
    <row r="60" spans="1:9" ht="15">
      <c r="A60" s="2"/>
      <c r="B60" s="2"/>
      <c r="C60" s="2"/>
      <c r="I60" s="17" t="s">
        <v>45</v>
      </c>
    </row>
    <row r="61" spans="1:14" ht="15">
      <c r="A61" s="2"/>
      <c r="B61" s="2"/>
      <c r="C61" s="2"/>
      <c r="J61" t="s">
        <v>49</v>
      </c>
      <c r="N61">
        <v>378717</v>
      </c>
    </row>
    <row r="62" spans="1:3" ht="15">
      <c r="A62" s="2"/>
      <c r="B62" s="2"/>
      <c r="C62" s="2"/>
    </row>
    <row r="63" spans="1:3" ht="15">
      <c r="A63" s="2"/>
      <c r="B63" s="2"/>
      <c r="C63" s="2"/>
    </row>
    <row r="64" ht="15">
      <c r="A64" s="2" t="s">
        <v>50</v>
      </c>
    </row>
    <row r="65" spans="1:14" ht="15">
      <c r="A65" s="39" t="s">
        <v>2</v>
      </c>
      <c r="B65" s="49" t="s">
        <v>3</v>
      </c>
      <c r="C65" s="42" t="s">
        <v>4</v>
      </c>
      <c r="D65" s="42"/>
      <c r="E65" s="43" t="s">
        <v>5</v>
      </c>
      <c r="F65" s="44"/>
      <c r="G65" s="44"/>
      <c r="H65" s="44"/>
      <c r="I65" s="44"/>
      <c r="J65" s="44"/>
      <c r="K65" s="44"/>
      <c r="L65" s="45"/>
      <c r="M65" s="46" t="s">
        <v>6</v>
      </c>
      <c r="N65" s="49" t="s">
        <v>7</v>
      </c>
    </row>
    <row r="66" spans="1:14" ht="15">
      <c r="A66" s="40"/>
      <c r="B66" s="40"/>
      <c r="C66" s="50" t="s">
        <v>8</v>
      </c>
      <c r="D66" s="50" t="s">
        <v>9</v>
      </c>
      <c r="E66" s="52" t="s">
        <v>10</v>
      </c>
      <c r="F66" s="3">
        <v>1100</v>
      </c>
      <c r="G66" s="4">
        <v>1200</v>
      </c>
      <c r="H66" s="4">
        <v>2100</v>
      </c>
      <c r="I66" s="4">
        <v>2200</v>
      </c>
      <c r="J66" s="4">
        <v>2500</v>
      </c>
      <c r="K66" s="4">
        <v>5200</v>
      </c>
      <c r="L66" s="4">
        <v>7200</v>
      </c>
      <c r="M66" s="47"/>
      <c r="N66" s="40"/>
    </row>
    <row r="67" spans="1:14" ht="30">
      <c r="A67" s="41"/>
      <c r="B67" s="41"/>
      <c r="C67" s="51"/>
      <c r="D67" s="51"/>
      <c r="E67" s="53"/>
      <c r="F67" s="5" t="s">
        <v>11</v>
      </c>
      <c r="G67" s="4" t="s">
        <v>12</v>
      </c>
      <c r="H67" s="6" t="s">
        <v>13</v>
      </c>
      <c r="I67" s="4" t="s">
        <v>14</v>
      </c>
      <c r="J67" s="4" t="s">
        <v>44</v>
      </c>
      <c r="K67" s="6" t="s">
        <v>16</v>
      </c>
      <c r="L67" s="6" t="s">
        <v>17</v>
      </c>
      <c r="M67" s="48"/>
      <c r="N67" s="41"/>
    </row>
    <row r="68" spans="1:14" ht="15">
      <c r="A68" s="9" t="s">
        <v>28</v>
      </c>
      <c r="B68" s="5">
        <v>73</v>
      </c>
      <c r="C68" s="5"/>
      <c r="D68" s="5"/>
      <c r="E68" s="14"/>
      <c r="F68" s="5"/>
      <c r="G68" s="4"/>
      <c r="H68" s="6"/>
      <c r="I68" s="4"/>
      <c r="J68" s="4"/>
      <c r="K68" s="6"/>
      <c r="L68" s="6"/>
      <c r="M68" s="5">
        <f>SUM(F68:L68)</f>
        <v>0</v>
      </c>
      <c r="N68" s="5">
        <f>B68+D68-M68</f>
        <v>73</v>
      </c>
    </row>
    <row r="69" spans="1:14" ht="15">
      <c r="A69" s="9" t="s">
        <v>31</v>
      </c>
      <c r="B69" s="5">
        <v>234</v>
      </c>
      <c r="C69" s="5"/>
      <c r="D69" s="5"/>
      <c r="E69" s="14"/>
      <c r="F69" s="5"/>
      <c r="G69" s="4"/>
      <c r="H69" s="6"/>
      <c r="I69" s="4"/>
      <c r="J69" s="4"/>
      <c r="K69" s="6"/>
      <c r="L69" s="6"/>
      <c r="M69" s="5">
        <f>SUM(F69:L69)</f>
        <v>0</v>
      </c>
      <c r="N69" s="5">
        <f>B69+D69-M69</f>
        <v>234</v>
      </c>
    </row>
    <row r="70" spans="1:14" ht="15">
      <c r="A70" s="9" t="s">
        <v>32</v>
      </c>
      <c r="B70" s="5">
        <v>42</v>
      </c>
      <c r="C70" s="5"/>
      <c r="D70" s="5"/>
      <c r="E70" s="14"/>
      <c r="F70" s="5"/>
      <c r="G70" s="4"/>
      <c r="H70" s="6"/>
      <c r="I70" s="4"/>
      <c r="J70" s="4"/>
      <c r="K70" s="6"/>
      <c r="L70" s="6"/>
      <c r="M70" s="5">
        <f>SUM(F70:L70)</f>
        <v>0</v>
      </c>
      <c r="N70" s="5">
        <f>B70+D70-M70</f>
        <v>42</v>
      </c>
    </row>
    <row r="71" spans="1:14" ht="15">
      <c r="A71" s="15" t="s">
        <v>38</v>
      </c>
      <c r="B71" s="10">
        <f>SUM(B68:B70)</f>
        <v>349</v>
      </c>
      <c r="C71" s="10"/>
      <c r="D71" s="10">
        <f aca="true" t="shared" si="6" ref="D71:N71">SUM(D68:D70)</f>
        <v>0</v>
      </c>
      <c r="E71" s="10">
        <f t="shared" si="6"/>
        <v>0</v>
      </c>
      <c r="F71" s="10">
        <f t="shared" si="6"/>
        <v>0</v>
      </c>
      <c r="G71" s="10">
        <f t="shared" si="6"/>
        <v>0</v>
      </c>
      <c r="H71" s="10">
        <f t="shared" si="6"/>
        <v>0</v>
      </c>
      <c r="I71" s="10">
        <f t="shared" si="6"/>
        <v>0</v>
      </c>
      <c r="J71" s="10">
        <f t="shared" si="6"/>
        <v>0</v>
      </c>
      <c r="K71" s="10">
        <f t="shared" si="6"/>
        <v>0</v>
      </c>
      <c r="L71" s="10">
        <f t="shared" si="6"/>
        <v>0</v>
      </c>
      <c r="M71" s="10">
        <f t="shared" si="6"/>
        <v>0</v>
      </c>
      <c r="N71" s="10">
        <f t="shared" si="6"/>
        <v>349</v>
      </c>
    </row>
    <row r="72" spans="1:3" ht="15">
      <c r="A72" s="2"/>
      <c r="B72" s="2"/>
      <c r="C72" s="2"/>
    </row>
    <row r="73" spans="1:3" ht="15">
      <c r="A73" s="2"/>
      <c r="B73" s="2"/>
      <c r="C73" s="2"/>
    </row>
    <row r="76" ht="15">
      <c r="A76" s="13" t="s">
        <v>43</v>
      </c>
    </row>
    <row r="77" spans="1:14" ht="12.75" customHeight="1">
      <c r="A77" s="39" t="s">
        <v>2</v>
      </c>
      <c r="B77" s="49" t="s">
        <v>3</v>
      </c>
      <c r="C77" s="42" t="s">
        <v>4</v>
      </c>
      <c r="D77" s="42"/>
      <c r="E77" s="43" t="s">
        <v>5</v>
      </c>
      <c r="F77" s="44"/>
      <c r="G77" s="44"/>
      <c r="H77" s="44"/>
      <c r="I77" s="44"/>
      <c r="J77" s="44"/>
      <c r="K77" s="44"/>
      <c r="L77" s="45"/>
      <c r="M77" s="46" t="s">
        <v>6</v>
      </c>
      <c r="N77" s="49" t="s">
        <v>7</v>
      </c>
    </row>
    <row r="78" spans="1:14" ht="15">
      <c r="A78" s="40"/>
      <c r="B78" s="40"/>
      <c r="C78" s="50" t="s">
        <v>8</v>
      </c>
      <c r="D78" s="50" t="s">
        <v>9</v>
      </c>
      <c r="E78" s="52" t="s">
        <v>10</v>
      </c>
      <c r="F78" s="3">
        <v>1100</v>
      </c>
      <c r="G78" s="4">
        <v>1200</v>
      </c>
      <c r="H78" s="4">
        <v>2100</v>
      </c>
      <c r="I78" s="4">
        <v>2200</v>
      </c>
      <c r="J78" s="4">
        <v>2300</v>
      </c>
      <c r="K78" s="4">
        <v>5200</v>
      </c>
      <c r="L78" s="4">
        <v>7200</v>
      </c>
      <c r="M78" s="47"/>
      <c r="N78" s="40"/>
    </row>
    <row r="79" spans="1:14" ht="30">
      <c r="A79" s="41"/>
      <c r="B79" s="41"/>
      <c r="C79" s="51"/>
      <c r="D79" s="51"/>
      <c r="E79" s="53"/>
      <c r="F79" s="5" t="s">
        <v>11</v>
      </c>
      <c r="G79" s="4" t="s">
        <v>12</v>
      </c>
      <c r="H79" s="6" t="s">
        <v>13</v>
      </c>
      <c r="I79" s="4" t="s">
        <v>14</v>
      </c>
      <c r="J79" s="4" t="s">
        <v>15</v>
      </c>
      <c r="K79" s="6" t="s">
        <v>16</v>
      </c>
      <c r="L79" s="6" t="s">
        <v>17</v>
      </c>
      <c r="M79" s="48"/>
      <c r="N79" s="41"/>
    </row>
    <row r="80" spans="1:14" ht="15">
      <c r="A80" s="10" t="s">
        <v>79</v>
      </c>
      <c r="B80" s="10">
        <f>B55+B56+B57+B58</f>
        <v>321293</v>
      </c>
      <c r="C80" s="10"/>
      <c r="D80" s="10">
        <f aca="true" t="shared" si="7" ref="D80:M80">D55</f>
        <v>1177694</v>
      </c>
      <c r="E80" s="10">
        <f t="shared" si="7"/>
        <v>0</v>
      </c>
      <c r="F80" s="10">
        <f t="shared" si="7"/>
        <v>2200</v>
      </c>
      <c r="G80" s="10">
        <f t="shared" si="7"/>
        <v>530</v>
      </c>
      <c r="H80" s="10">
        <f t="shared" si="7"/>
        <v>0</v>
      </c>
      <c r="I80" s="10">
        <f t="shared" si="7"/>
        <v>352374</v>
      </c>
      <c r="J80" s="10">
        <f t="shared" si="7"/>
        <v>134254</v>
      </c>
      <c r="K80" s="10">
        <f t="shared" si="7"/>
        <v>2500</v>
      </c>
      <c r="L80" s="10">
        <f t="shared" si="7"/>
        <v>307119</v>
      </c>
      <c r="M80" s="10">
        <f t="shared" si="7"/>
        <v>798977</v>
      </c>
      <c r="N80" s="10">
        <f>N55+B56+B57+B58</f>
        <v>700010</v>
      </c>
    </row>
    <row r="81" spans="1:14" ht="15">
      <c r="A81" s="10" t="s">
        <v>80</v>
      </c>
      <c r="B81" s="10">
        <f>B28</f>
        <v>116917</v>
      </c>
      <c r="C81" s="10"/>
      <c r="D81" s="10">
        <f aca="true" t="shared" si="8" ref="D81:N81">D28</f>
        <v>120000</v>
      </c>
      <c r="E81" s="10">
        <f t="shared" si="8"/>
        <v>0</v>
      </c>
      <c r="F81" s="10">
        <f t="shared" si="8"/>
        <v>0</v>
      </c>
      <c r="G81" s="10">
        <f t="shared" si="8"/>
        <v>0</v>
      </c>
      <c r="H81" s="10">
        <f t="shared" si="8"/>
        <v>0</v>
      </c>
      <c r="I81" s="10">
        <f t="shared" si="8"/>
        <v>0</v>
      </c>
      <c r="J81" s="10">
        <f t="shared" si="8"/>
        <v>0</v>
      </c>
      <c r="K81" s="10">
        <f t="shared" si="8"/>
        <v>0</v>
      </c>
      <c r="L81" s="10">
        <f t="shared" si="8"/>
        <v>0</v>
      </c>
      <c r="M81" s="10">
        <f t="shared" si="8"/>
        <v>0</v>
      </c>
      <c r="N81" s="10">
        <f t="shared" si="8"/>
        <v>236917</v>
      </c>
    </row>
    <row r="82" spans="1:14" ht="15">
      <c r="A82" s="33" t="s">
        <v>81</v>
      </c>
      <c r="B82" s="10">
        <f>B71</f>
        <v>349</v>
      </c>
      <c r="C82" s="10"/>
      <c r="D82" s="10">
        <f aca="true" t="shared" si="9" ref="D82:N82">D71</f>
        <v>0</v>
      </c>
      <c r="E82" s="10">
        <f t="shared" si="9"/>
        <v>0</v>
      </c>
      <c r="F82" s="10">
        <f t="shared" si="9"/>
        <v>0</v>
      </c>
      <c r="G82" s="10">
        <f t="shared" si="9"/>
        <v>0</v>
      </c>
      <c r="H82" s="10">
        <f t="shared" si="9"/>
        <v>0</v>
      </c>
      <c r="I82" s="10">
        <f t="shared" si="9"/>
        <v>0</v>
      </c>
      <c r="J82" s="10">
        <f t="shared" si="9"/>
        <v>0</v>
      </c>
      <c r="K82" s="10">
        <f t="shared" si="9"/>
        <v>0</v>
      </c>
      <c r="L82" s="10">
        <f t="shared" si="9"/>
        <v>0</v>
      </c>
      <c r="M82" s="10">
        <f t="shared" si="9"/>
        <v>0</v>
      </c>
      <c r="N82" s="10">
        <f t="shared" si="9"/>
        <v>349</v>
      </c>
    </row>
    <row r="83" spans="1:14" ht="15">
      <c r="A83" s="34" t="s">
        <v>38</v>
      </c>
      <c r="B83" s="35">
        <f>SUM(B80:B82)</f>
        <v>438559</v>
      </c>
      <c r="C83" s="35"/>
      <c r="D83" s="35">
        <f aca="true" t="shared" si="10" ref="D83:N83">SUM(D80:D82)</f>
        <v>1297694</v>
      </c>
      <c r="E83" s="35">
        <f t="shared" si="10"/>
        <v>0</v>
      </c>
      <c r="F83" s="35">
        <f t="shared" si="10"/>
        <v>2200</v>
      </c>
      <c r="G83" s="35">
        <f t="shared" si="10"/>
        <v>530</v>
      </c>
      <c r="H83" s="35">
        <f t="shared" si="10"/>
        <v>0</v>
      </c>
      <c r="I83" s="35">
        <f t="shared" si="10"/>
        <v>352374</v>
      </c>
      <c r="J83" s="35">
        <f t="shared" si="10"/>
        <v>134254</v>
      </c>
      <c r="K83" s="35">
        <f t="shared" si="10"/>
        <v>2500</v>
      </c>
      <c r="L83" s="35">
        <f t="shared" si="10"/>
        <v>307119</v>
      </c>
      <c r="M83" s="35">
        <f t="shared" si="10"/>
        <v>798977</v>
      </c>
      <c r="N83" s="35">
        <f t="shared" si="10"/>
        <v>937276</v>
      </c>
    </row>
    <row r="84" spans="1:14" ht="15">
      <c r="A84" s="38" t="s">
        <v>82</v>
      </c>
      <c r="B84" s="35"/>
      <c r="C84" s="35"/>
      <c r="D84" s="35">
        <v>-286425</v>
      </c>
      <c r="E84" s="35"/>
      <c r="F84" s="35"/>
      <c r="G84" s="35"/>
      <c r="H84" s="35"/>
      <c r="I84" s="35"/>
      <c r="J84" s="35"/>
      <c r="K84" s="35"/>
      <c r="L84" s="35">
        <v>-286425</v>
      </c>
      <c r="M84" s="35">
        <f>SUM(E84:L84)</f>
        <v>-286425</v>
      </c>
      <c r="N84" s="35"/>
    </row>
    <row r="85" spans="1:14" ht="15">
      <c r="A85" s="34" t="s">
        <v>38</v>
      </c>
      <c r="B85" s="35">
        <f>B83+B84</f>
        <v>438559</v>
      </c>
      <c r="C85" s="35">
        <f aca="true" t="shared" si="11" ref="C85:N85">C83+C84</f>
        <v>0</v>
      </c>
      <c r="D85" s="35">
        <f t="shared" si="11"/>
        <v>1011269</v>
      </c>
      <c r="E85" s="35">
        <f t="shared" si="11"/>
        <v>0</v>
      </c>
      <c r="F85" s="35">
        <f t="shared" si="11"/>
        <v>2200</v>
      </c>
      <c r="G85" s="35">
        <f t="shared" si="11"/>
        <v>530</v>
      </c>
      <c r="H85" s="35">
        <f t="shared" si="11"/>
        <v>0</v>
      </c>
      <c r="I85" s="35">
        <f t="shared" si="11"/>
        <v>352374</v>
      </c>
      <c r="J85" s="35">
        <f t="shared" si="11"/>
        <v>134254</v>
      </c>
      <c r="K85" s="35">
        <f t="shared" si="11"/>
        <v>2500</v>
      </c>
      <c r="L85" s="35">
        <f t="shared" si="11"/>
        <v>20694</v>
      </c>
      <c r="M85" s="35">
        <f t="shared" si="11"/>
        <v>512552</v>
      </c>
      <c r="N85" s="35">
        <f t="shared" si="11"/>
        <v>937276</v>
      </c>
    </row>
    <row r="86" spans="1:9" ht="15">
      <c r="A86" s="36"/>
      <c r="B86" s="37"/>
      <c r="C86" s="37"/>
      <c r="D86" s="37"/>
      <c r="E86" s="37"/>
      <c r="F86" s="37"/>
      <c r="G86" s="37"/>
      <c r="H86" s="37"/>
      <c r="I86" s="17" t="s">
        <v>45</v>
      </c>
    </row>
    <row r="87" spans="10:14" ht="15">
      <c r="J87" t="s">
        <v>49</v>
      </c>
      <c r="N87">
        <v>378717</v>
      </c>
    </row>
    <row r="88" ht="15">
      <c r="N88" s="17">
        <f>N85-N87</f>
        <v>558559</v>
      </c>
    </row>
  </sheetData>
  <sheetProtection/>
  <mergeCells count="36">
    <mergeCell ref="B65:B67"/>
    <mergeCell ref="M77:M79"/>
    <mergeCell ref="N77:N79"/>
    <mergeCell ref="C78:C79"/>
    <mergeCell ref="D78:D79"/>
    <mergeCell ref="E78:E79"/>
    <mergeCell ref="D66:D67"/>
    <mergeCell ref="E66:E67"/>
    <mergeCell ref="C66:C67"/>
    <mergeCell ref="M9:M11"/>
    <mergeCell ref="N9:N11"/>
    <mergeCell ref="C10:C11"/>
    <mergeCell ref="D10:D11"/>
    <mergeCell ref="E10:E11"/>
    <mergeCell ref="A77:A79"/>
    <mergeCell ref="B77:B79"/>
    <mergeCell ref="C77:D77"/>
    <mergeCell ref="E77:L77"/>
    <mergeCell ref="A36:A38"/>
    <mergeCell ref="A9:A11"/>
    <mergeCell ref="B9:B11"/>
    <mergeCell ref="C9:D9"/>
    <mergeCell ref="E9:L9"/>
    <mergeCell ref="B36:B38"/>
    <mergeCell ref="C36:D36"/>
    <mergeCell ref="E36:L36"/>
    <mergeCell ref="A65:A67"/>
    <mergeCell ref="C65:D65"/>
    <mergeCell ref="E65:L65"/>
    <mergeCell ref="M36:M38"/>
    <mergeCell ref="N36:N38"/>
    <mergeCell ref="C37:C38"/>
    <mergeCell ref="D37:D38"/>
    <mergeCell ref="E37:E38"/>
    <mergeCell ref="M65:M67"/>
    <mergeCell ref="N65:N67"/>
  </mergeCells>
  <printOptions/>
  <pageMargins left="0.2362204724409449" right="0.2362204724409449" top="1.1811023622047245" bottom="0.7874015748031497" header="0.31496062992125984" footer="0.31496062992125984"/>
  <pageSetup horizontalDpi="600" verticalDpi="600" orientation="landscape" paperSize="9" scale="9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4">
      <selection activeCell="O16" sqref="O16"/>
    </sheetView>
  </sheetViews>
  <sheetFormatPr defaultColWidth="9.140625" defaultRowHeight="15"/>
  <cols>
    <col min="1" max="1" width="28.140625" style="0" customWidth="1"/>
    <col min="2" max="2" width="10.00390625" style="0" hidden="1" customWidth="1"/>
    <col min="3" max="3" width="10.00390625" style="0" customWidth="1"/>
    <col min="4" max="4" width="10.00390625" style="0" hidden="1" customWidth="1"/>
    <col min="5" max="5" width="10.00390625" style="0" customWidth="1"/>
    <col min="6" max="6" width="9.140625" style="0" hidden="1" customWidth="1"/>
    <col min="9" max="9" width="8.00390625" style="0" customWidth="1"/>
    <col min="13" max="13" width="10.421875" style="0" customWidth="1"/>
  </cols>
  <sheetData>
    <row r="2" spans="1:5" ht="15.75">
      <c r="A2" s="20" t="s">
        <v>55</v>
      </c>
      <c r="B2" s="20"/>
      <c r="C2" s="20"/>
      <c r="D2" s="20"/>
      <c r="E2" s="20"/>
    </row>
    <row r="4" spans="2:7" ht="15">
      <c r="B4" t="s">
        <v>54</v>
      </c>
      <c r="C4" t="s">
        <v>57</v>
      </c>
      <c r="D4" t="s">
        <v>54</v>
      </c>
      <c r="E4" t="s">
        <v>57</v>
      </c>
      <c r="F4" t="s">
        <v>54</v>
      </c>
      <c r="G4" t="s">
        <v>57</v>
      </c>
    </row>
    <row r="5" spans="1:13" ht="90.75" customHeight="1">
      <c r="A5" s="19" t="s">
        <v>2</v>
      </c>
      <c r="B5" s="4" t="s">
        <v>58</v>
      </c>
      <c r="C5" s="4" t="s">
        <v>58</v>
      </c>
      <c r="D5" s="4" t="s">
        <v>59</v>
      </c>
      <c r="E5" s="4" t="s">
        <v>59</v>
      </c>
      <c r="F5" s="4" t="s">
        <v>51</v>
      </c>
      <c r="G5" s="4" t="s">
        <v>51</v>
      </c>
      <c r="H5" s="4" t="s">
        <v>52</v>
      </c>
      <c r="I5" s="6" t="s">
        <v>53</v>
      </c>
      <c r="J5" s="21" t="s">
        <v>56</v>
      </c>
      <c r="K5" s="28" t="s">
        <v>84</v>
      </c>
      <c r="L5" s="28" t="s">
        <v>75</v>
      </c>
      <c r="M5" s="28" t="s">
        <v>74</v>
      </c>
    </row>
    <row r="6" spans="1:14" ht="15">
      <c r="A6" s="18" t="s">
        <v>42</v>
      </c>
      <c r="B6" s="22"/>
      <c r="C6" s="22"/>
      <c r="D6" s="22"/>
      <c r="E6" s="22"/>
      <c r="F6" s="4"/>
      <c r="G6" s="4"/>
      <c r="H6" s="4"/>
      <c r="I6" s="4"/>
      <c r="J6" s="4">
        <v>40549</v>
      </c>
      <c r="K6" s="4"/>
      <c r="L6" s="4"/>
      <c r="M6" s="4"/>
      <c r="N6" t="s">
        <v>83</v>
      </c>
    </row>
    <row r="7" spans="1:13" ht="15">
      <c r="A7" s="4" t="s">
        <v>18</v>
      </c>
      <c r="B7" s="4">
        <v>3812</v>
      </c>
      <c r="C7" s="4">
        <f>ROUND(B7/0.702804,0)</f>
        <v>5424</v>
      </c>
      <c r="D7" s="4"/>
      <c r="E7" s="4">
        <v>7957</v>
      </c>
      <c r="F7" s="4"/>
      <c r="G7" s="4">
        <v>11951</v>
      </c>
      <c r="H7" s="4">
        <v>16804</v>
      </c>
      <c r="I7" s="4">
        <v>171</v>
      </c>
      <c r="J7" s="4">
        <v>171</v>
      </c>
      <c r="K7" s="27">
        <f>C7+E7+G7+H7+I7</f>
        <v>42307</v>
      </c>
      <c r="L7" s="4">
        <f>ROUND(K7/$K$22*100,2)</f>
        <v>8.86</v>
      </c>
      <c r="M7" s="4">
        <f>ROUND(H7/$H$22*100,2)</f>
        <v>14</v>
      </c>
    </row>
    <row r="8" spans="1:13" ht="15">
      <c r="A8" s="4" t="s">
        <v>48</v>
      </c>
      <c r="B8" s="4">
        <v>2770</v>
      </c>
      <c r="C8" s="4">
        <f>ROUND(B8/0.702804,0)</f>
        <v>3941</v>
      </c>
      <c r="D8" s="4"/>
      <c r="E8" s="4">
        <v>14369</v>
      </c>
      <c r="F8" s="4"/>
      <c r="G8" s="4">
        <v>5266</v>
      </c>
      <c r="H8" s="4">
        <v>4982</v>
      </c>
      <c r="I8" s="4">
        <v>21240</v>
      </c>
      <c r="J8" s="4">
        <v>21240</v>
      </c>
      <c r="K8" s="27">
        <f aca="true" t="shared" si="0" ref="K8:K21">C8+E8+G8+H8+I8</f>
        <v>49798</v>
      </c>
      <c r="L8" s="4">
        <f aca="true" t="shared" si="1" ref="L8:L21">ROUND(K8/$K$22*100,2)</f>
        <v>10.43</v>
      </c>
      <c r="M8" s="4">
        <f aca="true" t="shared" si="2" ref="M8:M21">ROUND(H8/$H$22*100,2)</f>
        <v>4.15</v>
      </c>
    </row>
    <row r="9" spans="1:13" ht="15">
      <c r="A9" s="4" t="s">
        <v>21</v>
      </c>
      <c r="B9" s="4">
        <v>12344</v>
      </c>
      <c r="C9" s="4">
        <f>ROUND(B9/0.702804,0)</f>
        <v>17564</v>
      </c>
      <c r="D9" s="4">
        <v>13864</v>
      </c>
      <c r="E9" s="4">
        <f>ROUND(D9/0.702804,0)</f>
        <v>19727</v>
      </c>
      <c r="F9" s="4">
        <v>906</v>
      </c>
      <c r="G9" s="4">
        <f>ROUND(F9/0.702804,0)</f>
        <v>1289</v>
      </c>
      <c r="H9" s="4">
        <v>854</v>
      </c>
      <c r="I9" s="4">
        <v>926</v>
      </c>
      <c r="J9" s="4">
        <v>926</v>
      </c>
      <c r="K9" s="27">
        <f t="shared" si="0"/>
        <v>40360</v>
      </c>
      <c r="L9" s="4">
        <f t="shared" si="1"/>
        <v>8.45</v>
      </c>
      <c r="M9" s="4">
        <f t="shared" si="2"/>
        <v>0.71</v>
      </c>
    </row>
    <row r="10" spans="1:13" ht="15">
      <c r="A10" s="4" t="s">
        <v>23</v>
      </c>
      <c r="B10" s="4">
        <v>2284</v>
      </c>
      <c r="C10" s="4">
        <f aca="true" t="shared" si="3" ref="C10:C21">ROUND(B10/0.702804,0)</f>
        <v>3250</v>
      </c>
      <c r="D10" s="4">
        <v>4871</v>
      </c>
      <c r="E10" s="4">
        <f aca="true" t="shared" si="4" ref="E10:E21">ROUND(D10/0.702804,0)</f>
        <v>6931</v>
      </c>
      <c r="F10" s="4">
        <v>6179</v>
      </c>
      <c r="G10" s="4">
        <f aca="true" t="shared" si="5" ref="G10:G21">ROUND(F10/0.702804,0)</f>
        <v>8792</v>
      </c>
      <c r="H10" s="4">
        <v>11993</v>
      </c>
      <c r="I10" s="4">
        <v>5470</v>
      </c>
      <c r="J10" s="4">
        <v>5470</v>
      </c>
      <c r="K10" s="27">
        <f t="shared" si="0"/>
        <v>36436</v>
      </c>
      <c r="L10" s="4">
        <f t="shared" si="1"/>
        <v>7.63</v>
      </c>
      <c r="M10" s="4">
        <f t="shared" si="2"/>
        <v>9.99</v>
      </c>
    </row>
    <row r="11" spans="1:13" ht="15">
      <c r="A11" s="4" t="s">
        <v>24</v>
      </c>
      <c r="B11" s="4">
        <v>1021</v>
      </c>
      <c r="C11" s="4">
        <f t="shared" si="3"/>
        <v>1453</v>
      </c>
      <c r="D11" s="4">
        <v>1139</v>
      </c>
      <c r="E11" s="4">
        <f t="shared" si="4"/>
        <v>1621</v>
      </c>
      <c r="F11" s="4">
        <v>1435</v>
      </c>
      <c r="G11" s="4">
        <f t="shared" si="5"/>
        <v>2042</v>
      </c>
      <c r="H11" s="4">
        <v>4384</v>
      </c>
      <c r="I11" s="4">
        <v>9754</v>
      </c>
      <c r="J11" s="4">
        <v>9754</v>
      </c>
      <c r="K11" s="27">
        <f t="shared" si="0"/>
        <v>19254</v>
      </c>
      <c r="L11" s="4">
        <f t="shared" si="1"/>
        <v>4.03</v>
      </c>
      <c r="M11" s="4">
        <f t="shared" si="2"/>
        <v>3.65</v>
      </c>
    </row>
    <row r="12" spans="1:13" ht="15">
      <c r="A12" s="4" t="s">
        <v>26</v>
      </c>
      <c r="B12" s="4">
        <v>698</v>
      </c>
      <c r="C12" s="4">
        <f t="shared" si="3"/>
        <v>993</v>
      </c>
      <c r="D12" s="4">
        <v>1101</v>
      </c>
      <c r="E12" s="4">
        <f t="shared" si="4"/>
        <v>1567</v>
      </c>
      <c r="F12" s="4">
        <v>824</v>
      </c>
      <c r="G12" s="4">
        <f t="shared" si="5"/>
        <v>1172</v>
      </c>
      <c r="H12" s="4">
        <v>1137</v>
      </c>
      <c r="I12" s="4">
        <v>1425</v>
      </c>
      <c r="J12" s="4">
        <v>1425</v>
      </c>
      <c r="K12" s="27">
        <f t="shared" si="0"/>
        <v>6294</v>
      </c>
      <c r="L12" s="4">
        <f t="shared" si="1"/>
        <v>1.32</v>
      </c>
      <c r="M12" s="4">
        <f t="shared" si="2"/>
        <v>0.95</v>
      </c>
    </row>
    <row r="13" spans="1:13" ht="15">
      <c r="A13" s="4" t="s">
        <v>27</v>
      </c>
      <c r="B13" s="4">
        <v>6494</v>
      </c>
      <c r="C13" s="4">
        <f t="shared" si="3"/>
        <v>9240</v>
      </c>
      <c r="D13" s="4">
        <v>7305</v>
      </c>
      <c r="E13" s="4">
        <f t="shared" si="4"/>
        <v>10394</v>
      </c>
      <c r="F13" s="4">
        <v>9683</v>
      </c>
      <c r="G13" s="4">
        <f t="shared" si="5"/>
        <v>13778</v>
      </c>
      <c r="H13" s="4">
        <v>14005</v>
      </c>
      <c r="I13" s="4">
        <v>23526</v>
      </c>
      <c r="J13" s="4">
        <v>23526</v>
      </c>
      <c r="K13" s="27">
        <f t="shared" si="0"/>
        <v>70943</v>
      </c>
      <c r="L13" s="4">
        <f t="shared" si="1"/>
        <v>14.86</v>
      </c>
      <c r="M13" s="4">
        <f t="shared" si="2"/>
        <v>11.67</v>
      </c>
    </row>
    <row r="14" spans="1:13" ht="15">
      <c r="A14" s="4" t="s">
        <v>28</v>
      </c>
      <c r="B14" s="4">
        <v>7070</v>
      </c>
      <c r="C14" s="4">
        <f t="shared" si="3"/>
        <v>10060</v>
      </c>
      <c r="D14" s="4">
        <v>7715</v>
      </c>
      <c r="E14" s="4">
        <f t="shared" si="4"/>
        <v>10977</v>
      </c>
      <c r="F14" s="4">
        <v>6042</v>
      </c>
      <c r="G14" s="4">
        <f t="shared" si="5"/>
        <v>8597</v>
      </c>
      <c r="H14" s="4">
        <v>10283</v>
      </c>
      <c r="I14" s="4">
        <v>0</v>
      </c>
      <c r="J14" s="4">
        <v>0</v>
      </c>
      <c r="K14" s="27">
        <f t="shared" si="0"/>
        <v>39917</v>
      </c>
      <c r="L14" s="4">
        <f t="shared" si="1"/>
        <v>8.36</v>
      </c>
      <c r="M14" s="4">
        <f t="shared" si="2"/>
        <v>8.57</v>
      </c>
    </row>
    <row r="15" spans="1:13" ht="15">
      <c r="A15" s="4" t="s">
        <v>30</v>
      </c>
      <c r="B15" s="4">
        <v>744</v>
      </c>
      <c r="C15" s="4">
        <f t="shared" si="3"/>
        <v>1059</v>
      </c>
      <c r="D15" s="4">
        <v>787</v>
      </c>
      <c r="E15" s="4">
        <f t="shared" si="4"/>
        <v>1120</v>
      </c>
      <c r="F15" s="4">
        <v>820</v>
      </c>
      <c r="G15" s="4">
        <f t="shared" si="5"/>
        <v>1167</v>
      </c>
      <c r="H15" s="4">
        <v>1276</v>
      </c>
      <c r="I15" s="4">
        <v>980</v>
      </c>
      <c r="J15" s="4">
        <v>980</v>
      </c>
      <c r="K15" s="27">
        <f t="shared" si="0"/>
        <v>5602</v>
      </c>
      <c r="L15" s="4">
        <f t="shared" si="1"/>
        <v>1.17</v>
      </c>
      <c r="M15" s="4">
        <f t="shared" si="2"/>
        <v>1.06</v>
      </c>
    </row>
    <row r="16" spans="1:13" ht="15">
      <c r="A16" s="4" t="s">
        <v>31</v>
      </c>
      <c r="B16" s="4">
        <v>3493</v>
      </c>
      <c r="C16" s="4">
        <f t="shared" si="3"/>
        <v>4970</v>
      </c>
      <c r="D16" s="4">
        <v>1063</v>
      </c>
      <c r="E16" s="4">
        <f t="shared" si="4"/>
        <v>1513</v>
      </c>
      <c r="F16" s="4">
        <v>1455</v>
      </c>
      <c r="G16" s="4">
        <f t="shared" si="5"/>
        <v>2070</v>
      </c>
      <c r="H16" s="4">
        <v>2260</v>
      </c>
      <c r="I16" s="4">
        <v>2425</v>
      </c>
      <c r="J16" s="4">
        <v>2425</v>
      </c>
      <c r="K16" s="27">
        <f t="shared" si="0"/>
        <v>13238</v>
      </c>
      <c r="L16" s="4">
        <f t="shared" si="1"/>
        <v>2.77</v>
      </c>
      <c r="M16" s="4">
        <f t="shared" si="2"/>
        <v>1.88</v>
      </c>
    </row>
    <row r="17" spans="1:13" ht="15">
      <c r="A17" s="4" t="s">
        <v>32</v>
      </c>
      <c r="B17" s="4">
        <v>4088</v>
      </c>
      <c r="C17" s="4">
        <f t="shared" si="3"/>
        <v>5817</v>
      </c>
      <c r="D17" s="4">
        <v>9457</v>
      </c>
      <c r="E17" s="4">
        <f t="shared" si="4"/>
        <v>13456</v>
      </c>
      <c r="F17" s="4">
        <v>22128</v>
      </c>
      <c r="G17" s="4">
        <f t="shared" si="5"/>
        <v>31485</v>
      </c>
      <c r="H17" s="4">
        <v>37033</v>
      </c>
      <c r="I17" s="4">
        <v>13978</v>
      </c>
      <c r="J17" s="4">
        <v>13978</v>
      </c>
      <c r="K17" s="27">
        <f t="shared" si="0"/>
        <v>101769</v>
      </c>
      <c r="L17" s="4">
        <f t="shared" si="1"/>
        <v>21.32</v>
      </c>
      <c r="M17" s="4">
        <f t="shared" si="2"/>
        <v>30.86</v>
      </c>
    </row>
    <row r="18" spans="1:13" ht="15">
      <c r="A18" s="4" t="s">
        <v>33</v>
      </c>
      <c r="B18" s="4">
        <v>432</v>
      </c>
      <c r="C18" s="4">
        <f t="shared" si="3"/>
        <v>615</v>
      </c>
      <c r="D18" s="4">
        <v>289</v>
      </c>
      <c r="E18" s="4">
        <f t="shared" si="4"/>
        <v>411</v>
      </c>
      <c r="F18" s="4">
        <v>400</v>
      </c>
      <c r="G18" s="4">
        <f t="shared" si="5"/>
        <v>569</v>
      </c>
      <c r="H18" s="4">
        <v>1584</v>
      </c>
      <c r="I18" s="4">
        <v>671</v>
      </c>
      <c r="J18" s="4">
        <v>671</v>
      </c>
      <c r="K18" s="27">
        <f t="shared" si="0"/>
        <v>3850</v>
      </c>
      <c r="L18" s="4">
        <f t="shared" si="1"/>
        <v>0.81</v>
      </c>
      <c r="M18" s="4">
        <f t="shared" si="2"/>
        <v>1.32</v>
      </c>
    </row>
    <row r="19" spans="1:13" ht="15">
      <c r="A19" s="4" t="s">
        <v>34</v>
      </c>
      <c r="B19" s="4">
        <v>920</v>
      </c>
      <c r="C19" s="4">
        <f t="shared" si="3"/>
        <v>1309</v>
      </c>
      <c r="D19" s="4">
        <v>981</v>
      </c>
      <c r="E19" s="4">
        <f t="shared" si="4"/>
        <v>1396</v>
      </c>
      <c r="F19" s="4">
        <v>2106</v>
      </c>
      <c r="G19" s="4">
        <f t="shared" si="5"/>
        <v>2997</v>
      </c>
      <c r="H19" s="4">
        <v>1828</v>
      </c>
      <c r="I19" s="4">
        <v>1331</v>
      </c>
      <c r="J19" s="4">
        <v>1331</v>
      </c>
      <c r="K19" s="27">
        <f t="shared" si="0"/>
        <v>8861</v>
      </c>
      <c r="L19" s="4">
        <f t="shared" si="1"/>
        <v>1.86</v>
      </c>
      <c r="M19" s="4">
        <f t="shared" si="2"/>
        <v>1.52</v>
      </c>
    </row>
    <row r="20" spans="1:13" ht="15">
      <c r="A20" s="4" t="s">
        <v>35</v>
      </c>
      <c r="B20" s="4">
        <v>1408</v>
      </c>
      <c r="C20" s="4">
        <f t="shared" si="3"/>
        <v>2003</v>
      </c>
      <c r="D20" s="4">
        <v>9229</v>
      </c>
      <c r="E20" s="4">
        <f t="shared" si="4"/>
        <v>13132</v>
      </c>
      <c r="F20" s="4">
        <v>4202</v>
      </c>
      <c r="G20" s="4">
        <f t="shared" si="5"/>
        <v>5979</v>
      </c>
      <c r="H20" s="4">
        <v>10902</v>
      </c>
      <c r="I20" s="4">
        <v>2988</v>
      </c>
      <c r="J20" s="4">
        <v>2988</v>
      </c>
      <c r="K20" s="27">
        <f t="shared" si="0"/>
        <v>35004</v>
      </c>
      <c r="L20" s="4">
        <f t="shared" si="1"/>
        <v>7.33</v>
      </c>
      <c r="M20" s="4">
        <f t="shared" si="2"/>
        <v>9.08</v>
      </c>
    </row>
    <row r="21" spans="1:13" ht="15">
      <c r="A21" s="4" t="s">
        <v>37</v>
      </c>
      <c r="B21" s="4">
        <v>896</v>
      </c>
      <c r="C21" s="4">
        <f t="shared" si="3"/>
        <v>1275</v>
      </c>
      <c r="D21" s="4">
        <v>398</v>
      </c>
      <c r="E21" s="4">
        <f t="shared" si="4"/>
        <v>566</v>
      </c>
      <c r="F21" s="4">
        <v>384</v>
      </c>
      <c r="G21" s="4">
        <f t="shared" si="5"/>
        <v>546</v>
      </c>
      <c r="H21" s="4">
        <v>677</v>
      </c>
      <c r="I21" s="4">
        <v>691</v>
      </c>
      <c r="J21" s="4">
        <v>691</v>
      </c>
      <c r="K21" s="27">
        <f t="shared" si="0"/>
        <v>3755</v>
      </c>
      <c r="L21" s="4">
        <f t="shared" si="1"/>
        <v>0.79</v>
      </c>
      <c r="M21" s="4">
        <f t="shared" si="2"/>
        <v>0.56</v>
      </c>
    </row>
    <row r="22" spans="1:13" ht="15">
      <c r="A22" s="10" t="s">
        <v>38</v>
      </c>
      <c r="B22" s="10">
        <f>SUM(B7:B21)</f>
        <v>48474</v>
      </c>
      <c r="C22" s="10">
        <f aca="true" t="shared" si="6" ref="C22:I22">SUM(C6:C21)</f>
        <v>68973</v>
      </c>
      <c r="D22" s="10">
        <f t="shared" si="6"/>
        <v>58199</v>
      </c>
      <c r="E22" s="10">
        <f t="shared" si="6"/>
        <v>105137</v>
      </c>
      <c r="F22" s="10">
        <f t="shared" si="6"/>
        <v>56564</v>
      </c>
      <c r="G22" s="10">
        <f t="shared" si="6"/>
        <v>97700</v>
      </c>
      <c r="H22" s="10">
        <f t="shared" si="6"/>
        <v>120002</v>
      </c>
      <c r="I22" s="10">
        <f t="shared" si="6"/>
        <v>85576</v>
      </c>
      <c r="J22" s="10">
        <f>SUM(J6:J21)</f>
        <v>126125</v>
      </c>
      <c r="K22" s="26">
        <f>SUM(K7:K21)</f>
        <v>477388</v>
      </c>
      <c r="L22" s="26">
        <f>SUM(L7:L21)</f>
        <v>99.99</v>
      </c>
      <c r="M22" s="4">
        <f>SUM(M7:M21)</f>
        <v>99.97</v>
      </c>
    </row>
    <row r="23" ht="15">
      <c r="A23" s="11"/>
    </row>
    <row r="24" ht="15">
      <c r="H24">
        <f>(C22+E22+G22+H22+J22)/5</f>
        <v>103587.4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8.00390625" style="0" bestFit="1" customWidth="1"/>
    <col min="2" max="2" width="6.57421875" style="0" bestFit="1" customWidth="1"/>
    <col min="3" max="4" width="7.00390625" style="0" bestFit="1" customWidth="1"/>
    <col min="5" max="5" width="9.00390625" style="0" bestFit="1" customWidth="1"/>
    <col min="6" max="6" width="6.57421875" style="0" bestFit="1" customWidth="1"/>
    <col min="7" max="7" width="8.00390625" style="0" bestFit="1" customWidth="1"/>
    <col min="8" max="8" width="6.57421875" style="0" bestFit="1" customWidth="1"/>
    <col min="9" max="9" width="7.00390625" style="0" bestFit="1" customWidth="1"/>
    <col min="10" max="10" width="6.57421875" style="0" customWidth="1"/>
    <col min="11" max="11" width="9.00390625" style="0" bestFit="1" customWidth="1"/>
    <col min="12" max="14" width="6.8515625" style="0" bestFit="1" customWidth="1"/>
    <col min="15" max="15" width="8.00390625" style="0" customWidth="1"/>
    <col min="16" max="16" width="8.00390625" style="0" bestFit="1" customWidth="1"/>
    <col min="17" max="17" width="7.00390625" style="0" bestFit="1" customWidth="1"/>
    <col min="18" max="19" width="9.00390625" style="0" bestFit="1" customWidth="1"/>
    <col min="20" max="20" width="8.00390625" style="0" bestFit="1" customWidth="1"/>
    <col min="21" max="21" width="9.00390625" style="0" bestFit="1" customWidth="1"/>
    <col min="22" max="22" width="9.421875" style="0" bestFit="1" customWidth="1"/>
  </cols>
  <sheetData>
    <row r="1" spans="1:24" ht="15">
      <c r="A1" s="24">
        <v>42040</v>
      </c>
      <c r="B1" s="24">
        <v>42042</v>
      </c>
      <c r="C1" s="24">
        <v>42045</v>
      </c>
      <c r="D1" s="24">
        <v>42046</v>
      </c>
      <c r="E1" s="24">
        <v>42047</v>
      </c>
      <c r="F1" s="24">
        <v>42048</v>
      </c>
      <c r="G1" s="24">
        <v>42053</v>
      </c>
      <c r="H1" s="24">
        <v>42061</v>
      </c>
      <c r="I1" s="24">
        <v>42098</v>
      </c>
      <c r="J1" s="24">
        <v>42108</v>
      </c>
      <c r="K1" s="24">
        <v>42124</v>
      </c>
      <c r="L1" s="24">
        <v>42130</v>
      </c>
      <c r="M1" s="24">
        <v>42131</v>
      </c>
      <c r="N1" s="24">
        <v>42132</v>
      </c>
      <c r="O1" s="24">
        <v>42138</v>
      </c>
      <c r="P1" s="24">
        <v>42153</v>
      </c>
      <c r="Q1" s="24">
        <v>42154</v>
      </c>
      <c r="R1" s="24">
        <v>42222</v>
      </c>
      <c r="S1" s="24">
        <v>42230</v>
      </c>
      <c r="T1" s="24">
        <v>42259</v>
      </c>
      <c r="U1" s="24" t="s">
        <v>38</v>
      </c>
      <c r="V1" s="4"/>
      <c r="W1" t="s">
        <v>72</v>
      </c>
      <c r="X1" t="s">
        <v>73</v>
      </c>
    </row>
    <row r="2" spans="1:24" ht="15">
      <c r="A2" s="4">
        <v>170.76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>
        <f>SUM(A2:T2)</f>
        <v>170.76</v>
      </c>
      <c r="V2" s="4" t="s">
        <v>18</v>
      </c>
      <c r="W2">
        <f>SUM(R2:T2)</f>
        <v>0</v>
      </c>
      <c r="X2">
        <f>SUM(A2:Q2)</f>
        <v>170.76</v>
      </c>
    </row>
    <row r="3" spans="1:24" ht="15">
      <c r="A3" s="4">
        <v>430.29</v>
      </c>
      <c r="B3" s="4"/>
      <c r="C3" s="4"/>
      <c r="D3" s="4"/>
      <c r="E3" s="4"/>
      <c r="F3" s="4"/>
      <c r="G3" s="4"/>
      <c r="H3" s="4"/>
      <c r="I3" s="4">
        <v>206.44</v>
      </c>
      <c r="J3" s="4"/>
      <c r="K3" s="4"/>
      <c r="L3" s="4"/>
      <c r="M3" s="4"/>
      <c r="N3" s="4"/>
      <c r="O3" s="4"/>
      <c r="P3" s="4"/>
      <c r="Q3" s="4"/>
      <c r="R3" s="4">
        <v>289.14</v>
      </c>
      <c r="S3" s="4"/>
      <c r="T3" s="4"/>
      <c r="U3" s="4">
        <f aca="true" t="shared" si="0" ref="U3:U15">SUM(A3:T3)</f>
        <v>925.87</v>
      </c>
      <c r="V3" s="4" t="s">
        <v>60</v>
      </c>
      <c r="W3">
        <f aca="true" t="shared" si="1" ref="W3:W15">SUM(R3:T3)</f>
        <v>289.14</v>
      </c>
      <c r="X3">
        <f aca="true" t="shared" si="2" ref="X3:X15">SUM(A3:Q3)</f>
        <v>636.73</v>
      </c>
    </row>
    <row r="4" spans="1:24" ht="15">
      <c r="A4" s="4">
        <v>1447.45</v>
      </c>
      <c r="B4" s="4"/>
      <c r="C4" s="4"/>
      <c r="D4" s="4"/>
      <c r="E4" s="4"/>
      <c r="F4" s="4"/>
      <c r="G4" s="4">
        <v>85.47</v>
      </c>
      <c r="H4" s="4">
        <v>42.69</v>
      </c>
      <c r="I4" s="4"/>
      <c r="J4" s="4"/>
      <c r="K4" s="4"/>
      <c r="L4" s="4"/>
      <c r="M4" s="4"/>
      <c r="N4" s="4"/>
      <c r="O4" s="4"/>
      <c r="P4" s="4"/>
      <c r="Q4" s="4"/>
      <c r="R4" s="4">
        <v>3894.34</v>
      </c>
      <c r="S4" s="4"/>
      <c r="T4" s="4"/>
      <c r="U4" s="4">
        <f t="shared" si="0"/>
        <v>5469.950000000001</v>
      </c>
      <c r="V4" s="4" t="s">
        <v>62</v>
      </c>
      <c r="W4">
        <f t="shared" si="1"/>
        <v>3894.34</v>
      </c>
      <c r="X4">
        <f t="shared" si="2"/>
        <v>1575.6100000000001</v>
      </c>
    </row>
    <row r="5" spans="1:24" ht="15">
      <c r="A5" s="4">
        <v>3581.3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6172.92</v>
      </c>
      <c r="S5" s="4"/>
      <c r="T5" s="4"/>
      <c r="U5" s="4">
        <f t="shared" si="0"/>
        <v>9754.220000000001</v>
      </c>
      <c r="V5" s="4" t="s">
        <v>61</v>
      </c>
      <c r="W5">
        <f t="shared" si="1"/>
        <v>6172.92</v>
      </c>
      <c r="X5">
        <f t="shared" si="2"/>
        <v>3581.3</v>
      </c>
    </row>
    <row r="6" spans="1:24" ht="15">
      <c r="A6" s="4">
        <v>798.85</v>
      </c>
      <c r="B6" s="4"/>
      <c r="C6" s="4">
        <v>626.23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 t="shared" si="0"/>
        <v>1425.08</v>
      </c>
      <c r="V6" s="4" t="s">
        <v>63</v>
      </c>
      <c r="W6">
        <f t="shared" si="1"/>
        <v>0</v>
      </c>
      <c r="X6">
        <f t="shared" si="2"/>
        <v>1425.08</v>
      </c>
    </row>
    <row r="7" spans="1:24" ht="15">
      <c r="A7" s="4">
        <v>2703.93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18588.52</v>
      </c>
      <c r="S7" s="4"/>
      <c r="T7" s="4">
        <v>2233.59</v>
      </c>
      <c r="U7" s="4">
        <f t="shared" si="0"/>
        <v>23526.04</v>
      </c>
      <c r="V7" s="4" t="s">
        <v>64</v>
      </c>
      <c r="W7">
        <f t="shared" si="1"/>
        <v>20822.11</v>
      </c>
      <c r="X7">
        <f t="shared" si="2"/>
        <v>2703.93</v>
      </c>
    </row>
    <row r="8" spans="1:2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980.54</v>
      </c>
      <c r="S8" s="4"/>
      <c r="T8" s="4"/>
      <c r="U8" s="4">
        <f t="shared" si="0"/>
        <v>980.54</v>
      </c>
      <c r="V8" s="4" t="s">
        <v>71</v>
      </c>
      <c r="W8">
        <f t="shared" si="1"/>
        <v>980.54</v>
      </c>
      <c r="X8">
        <f t="shared" si="2"/>
        <v>0</v>
      </c>
    </row>
    <row r="9" spans="1:24" ht="15">
      <c r="A9" s="4">
        <v>259.75</v>
      </c>
      <c r="B9" s="4">
        <v>42.69</v>
      </c>
      <c r="C9" s="4"/>
      <c r="D9" s="4"/>
      <c r="E9" s="4"/>
      <c r="F9" s="4"/>
      <c r="G9" s="4"/>
      <c r="H9" s="4"/>
      <c r="I9" s="4"/>
      <c r="J9" s="4"/>
      <c r="K9" s="4">
        <v>370.07</v>
      </c>
      <c r="L9" s="4"/>
      <c r="M9" s="4"/>
      <c r="N9" s="4">
        <v>43.02</v>
      </c>
      <c r="O9" s="4"/>
      <c r="P9" s="4"/>
      <c r="Q9" s="4"/>
      <c r="R9" s="4">
        <v>1437.1</v>
      </c>
      <c r="S9" s="4"/>
      <c r="T9" s="4">
        <v>273</v>
      </c>
      <c r="U9" s="4">
        <f t="shared" si="0"/>
        <v>2425.63</v>
      </c>
      <c r="V9" s="4" t="s">
        <v>65</v>
      </c>
      <c r="W9">
        <f t="shared" si="1"/>
        <v>1710.1</v>
      </c>
      <c r="X9">
        <f t="shared" si="2"/>
        <v>715.53</v>
      </c>
    </row>
    <row r="10" spans="1:24" ht="15">
      <c r="A10" s="4">
        <v>42.69</v>
      </c>
      <c r="B10" s="4"/>
      <c r="C10" s="4"/>
      <c r="D10" s="4"/>
      <c r="E10" s="4"/>
      <c r="F10" s="4"/>
      <c r="G10" s="4"/>
      <c r="H10" s="4"/>
      <c r="I10" s="4"/>
      <c r="J10" s="4"/>
      <c r="K10" s="4">
        <v>203.01</v>
      </c>
      <c r="L10" s="4">
        <v>0.01</v>
      </c>
      <c r="M10" s="4"/>
      <c r="N10" s="4"/>
      <c r="O10" s="4">
        <v>5064.4</v>
      </c>
      <c r="P10" s="4">
        <v>8668.32</v>
      </c>
      <c r="Q10" s="4"/>
      <c r="R10" s="4"/>
      <c r="S10" s="4"/>
      <c r="T10" s="4"/>
      <c r="U10" s="4">
        <f t="shared" si="0"/>
        <v>13978.43</v>
      </c>
      <c r="V10" s="4" t="s">
        <v>66</v>
      </c>
      <c r="W10">
        <f t="shared" si="1"/>
        <v>0</v>
      </c>
      <c r="X10">
        <f t="shared" si="2"/>
        <v>13978.43</v>
      </c>
    </row>
    <row r="11" spans="1:24" ht="15">
      <c r="A11" s="4">
        <v>577.59</v>
      </c>
      <c r="B11" s="4">
        <v>42.69</v>
      </c>
      <c r="C11" s="4"/>
      <c r="D11" s="4"/>
      <c r="E11" s="4"/>
      <c r="F11" s="4"/>
      <c r="G11" s="4"/>
      <c r="H11" s="4"/>
      <c r="I11" s="4"/>
      <c r="J11" s="4"/>
      <c r="K11" s="4">
        <v>50.84</v>
      </c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671.12</v>
      </c>
      <c r="V11" s="4" t="s">
        <v>67</v>
      </c>
      <c r="W11">
        <f t="shared" si="1"/>
        <v>0</v>
      </c>
      <c r="X11">
        <f t="shared" si="2"/>
        <v>671.12</v>
      </c>
    </row>
    <row r="12" spans="1:24" ht="15">
      <c r="A12" s="4">
        <v>298.83</v>
      </c>
      <c r="B12" s="4"/>
      <c r="C12" s="4"/>
      <c r="D12" s="4"/>
      <c r="E12" s="4">
        <v>42.69</v>
      </c>
      <c r="F12" s="4">
        <v>66.77</v>
      </c>
      <c r="G12" s="4"/>
      <c r="H12" s="4"/>
      <c r="I12" s="4"/>
      <c r="J12" s="4">
        <v>43.19</v>
      </c>
      <c r="K12" s="4">
        <v>10.58</v>
      </c>
      <c r="L12" s="4">
        <v>7.62</v>
      </c>
      <c r="M12" s="4">
        <v>5.48</v>
      </c>
      <c r="N12" s="4">
        <v>51.03</v>
      </c>
      <c r="O12" s="4"/>
      <c r="P12" s="4"/>
      <c r="Q12" s="4">
        <v>215.84</v>
      </c>
      <c r="R12" s="4">
        <v>475.93</v>
      </c>
      <c r="S12" s="4"/>
      <c r="T12" s="4">
        <v>112.94</v>
      </c>
      <c r="U12" s="4">
        <f t="shared" si="0"/>
        <v>1330.9</v>
      </c>
      <c r="V12" s="4" t="s">
        <v>68</v>
      </c>
      <c r="W12">
        <f t="shared" si="1"/>
        <v>588.87</v>
      </c>
      <c r="X12">
        <f t="shared" si="2"/>
        <v>742.03</v>
      </c>
    </row>
    <row r="13" spans="1:24" ht="15">
      <c r="A13" s="4">
        <v>162.38</v>
      </c>
      <c r="B13" s="4"/>
      <c r="C13" s="4"/>
      <c r="D13" s="4">
        <v>807.62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2018.56</v>
      </c>
      <c r="S13" s="4"/>
      <c r="T13" s="4"/>
      <c r="U13" s="4">
        <f t="shared" si="0"/>
        <v>2988.56</v>
      </c>
      <c r="V13" s="4" t="s">
        <v>69</v>
      </c>
      <c r="W13">
        <f t="shared" si="1"/>
        <v>2018.56</v>
      </c>
      <c r="X13">
        <f t="shared" si="2"/>
        <v>970</v>
      </c>
    </row>
    <row r="14" spans="1:24" ht="15">
      <c r="A14" s="4">
        <v>1249.36</v>
      </c>
      <c r="B14" s="4">
        <v>14.51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8140.2</v>
      </c>
      <c r="S14" s="4">
        <v>11769.31</v>
      </c>
      <c r="T14" s="4">
        <v>66.57</v>
      </c>
      <c r="U14" s="4">
        <f t="shared" si="0"/>
        <v>21239.949999999997</v>
      </c>
      <c r="V14" s="4" t="s">
        <v>48</v>
      </c>
      <c r="W14">
        <f t="shared" si="1"/>
        <v>19976.079999999998</v>
      </c>
      <c r="X14">
        <f t="shared" si="2"/>
        <v>1263.87</v>
      </c>
    </row>
    <row r="15" spans="1:24" ht="15">
      <c r="A15" s="4">
        <v>508.5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182.13</v>
      </c>
      <c r="S15" s="4"/>
      <c r="T15" s="4"/>
      <c r="U15" s="4">
        <f t="shared" si="0"/>
        <v>690.63</v>
      </c>
      <c r="V15" s="4" t="s">
        <v>70</v>
      </c>
      <c r="W15">
        <f t="shared" si="1"/>
        <v>182.13</v>
      </c>
      <c r="X15">
        <f t="shared" si="2"/>
        <v>508.5</v>
      </c>
    </row>
    <row r="16" spans="1:24" ht="15">
      <c r="A16">
        <f>SUM(A2:A15)</f>
        <v>12231.68</v>
      </c>
      <c r="B16">
        <f aca="true" t="shared" si="3" ref="B16:U16">SUM(B2:B15)</f>
        <v>99.89</v>
      </c>
      <c r="C16">
        <f t="shared" si="3"/>
        <v>626.23</v>
      </c>
      <c r="D16">
        <f t="shared" si="3"/>
        <v>807.62</v>
      </c>
      <c r="E16">
        <f t="shared" si="3"/>
        <v>42.69</v>
      </c>
      <c r="F16">
        <f t="shared" si="3"/>
        <v>66.77</v>
      </c>
      <c r="G16">
        <f t="shared" si="3"/>
        <v>85.47</v>
      </c>
      <c r="H16">
        <f t="shared" si="3"/>
        <v>42.69</v>
      </c>
      <c r="I16">
        <f t="shared" si="3"/>
        <v>206.44</v>
      </c>
      <c r="J16">
        <f t="shared" si="3"/>
        <v>43.19</v>
      </c>
      <c r="K16">
        <f t="shared" si="3"/>
        <v>634.5</v>
      </c>
      <c r="L16">
        <f t="shared" si="3"/>
        <v>7.63</v>
      </c>
      <c r="M16">
        <f t="shared" si="3"/>
        <v>5.48</v>
      </c>
      <c r="N16">
        <f t="shared" si="3"/>
        <v>94.05000000000001</v>
      </c>
      <c r="O16">
        <f t="shared" si="3"/>
        <v>5064.4</v>
      </c>
      <c r="P16">
        <f t="shared" si="3"/>
        <v>8668.32</v>
      </c>
      <c r="Q16">
        <f t="shared" si="3"/>
        <v>215.84</v>
      </c>
      <c r="R16">
        <f t="shared" si="3"/>
        <v>42179.38</v>
      </c>
      <c r="S16">
        <f t="shared" si="3"/>
        <v>11769.31</v>
      </c>
      <c r="T16">
        <f t="shared" si="3"/>
        <v>2686.1000000000004</v>
      </c>
      <c r="U16">
        <f t="shared" si="3"/>
        <v>85577.68000000001</v>
      </c>
      <c r="W16" s="4">
        <f>SUM(W2:W15)</f>
        <v>56634.79</v>
      </c>
      <c r="X16" s="12">
        <f>SUM(X2:X15)</f>
        <v>28942.89</v>
      </c>
    </row>
    <row r="17" ht="15">
      <c r="W17" s="23"/>
    </row>
    <row r="18" spans="3:21" ht="15">
      <c r="C18" t="s">
        <v>42</v>
      </c>
      <c r="D18" s="25">
        <v>42286</v>
      </c>
      <c r="E18" s="4">
        <v>12131.54</v>
      </c>
      <c r="F18" s="25">
        <v>42287</v>
      </c>
      <c r="G18" s="4">
        <v>1808.24</v>
      </c>
      <c r="H18" s="25">
        <v>42292</v>
      </c>
      <c r="I18" s="4">
        <v>841.49</v>
      </c>
      <c r="J18" s="25">
        <v>42307</v>
      </c>
      <c r="K18" s="21">
        <v>23142.19</v>
      </c>
      <c r="L18" s="25">
        <v>42308</v>
      </c>
      <c r="M18" s="21">
        <v>0.01</v>
      </c>
      <c r="N18" s="25">
        <v>42342</v>
      </c>
      <c r="O18" s="21">
        <v>2625.52</v>
      </c>
      <c r="U18">
        <f>E18+G18+I18+K18+M18+O18</f>
        <v>40548.99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2015-02-27T11:03:58Z</cp:lastPrinted>
  <dcterms:created xsi:type="dcterms:W3CDTF">2015-01-28T06:10:24Z</dcterms:created>
  <dcterms:modified xsi:type="dcterms:W3CDTF">2015-02-27T11:04:36Z</dcterms:modified>
  <cp:category/>
  <cp:version/>
  <cp:contentType/>
  <cp:contentStatus/>
</cp:coreProperties>
</file>