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8795" windowHeight="11190" firstSheet="1" activeTab="7"/>
  </bookViews>
  <sheets>
    <sheet name="Sheet1" sheetId="1" r:id="rId1"/>
    <sheet name="Sheet2" sheetId="2" r:id="rId2"/>
    <sheet name="septembris-1" sheetId="3" r:id="rId3"/>
    <sheet name=" 2014 gads oktobris" sheetId="4" r:id="rId4"/>
    <sheet name="2015.gada janvāris" sheetId="5" r:id="rId5"/>
    <sheet name="2016.gads" sheetId="6" r:id="rId6"/>
    <sheet name="2016_1" sheetId="7" r:id="rId7"/>
    <sheet name="2016_2" sheetId="8" r:id="rId8"/>
    <sheet name="2014.jūlijs" sheetId="9" r:id="rId9"/>
    <sheet name="septembris-2" sheetId="10" r:id="rId10"/>
    <sheet name="Sheet4" sheetId="11" r:id="rId11"/>
    <sheet name="Sheet3" sheetId="12" r:id="rId12"/>
  </sheets>
  <definedNames>
    <definedName name="_xlnm._FilterDatabase" localSheetId="11" hidden="1">'Sheet3'!$A$5:$G$43</definedName>
  </definedNames>
  <calcPr fullCalcOnLoad="1"/>
</workbook>
</file>

<file path=xl/sharedStrings.xml><?xml version="1.0" encoding="utf-8"?>
<sst xmlns="http://schemas.openxmlformats.org/spreadsheetml/2006/main" count="1272" uniqueCount="163">
  <si>
    <t>Mērķdotācija pašdarbības kolektīviem</t>
  </si>
  <si>
    <t>Nosaukums</t>
  </si>
  <si>
    <t xml:space="preserve">Kolektīvu skaits </t>
  </si>
  <si>
    <t>1100 Ls 303.57</t>
  </si>
  <si>
    <t>1200 Ls 73.13</t>
  </si>
  <si>
    <t>1100 Ls 151.77</t>
  </si>
  <si>
    <t>1200 Ls 36.56</t>
  </si>
  <si>
    <t>Kopā 1100</t>
  </si>
  <si>
    <t>Kopā 1200</t>
  </si>
  <si>
    <t>Pavisam</t>
  </si>
  <si>
    <t>Madona</t>
  </si>
  <si>
    <t>Arona</t>
  </si>
  <si>
    <t>Barkava</t>
  </si>
  <si>
    <t>Bērzaune</t>
  </si>
  <si>
    <t>Dzelzava</t>
  </si>
  <si>
    <t>Kalsnava</t>
  </si>
  <si>
    <t>Lazdona</t>
  </si>
  <si>
    <t>Liezere</t>
  </si>
  <si>
    <t>Ļaudona</t>
  </si>
  <si>
    <t>Mārciena</t>
  </si>
  <si>
    <t>Mētriena</t>
  </si>
  <si>
    <t>Ošupe</t>
  </si>
  <si>
    <t>Prauliena</t>
  </si>
  <si>
    <t>Sarkaņi</t>
  </si>
  <si>
    <t>Vestiena</t>
  </si>
  <si>
    <t>Kopā</t>
  </si>
  <si>
    <t>Valsts budžeta mērķdotācijas sadalījums tautas mākslas kolektīvu vadītāju darba samaksai un valsts sociālās apdrošināšanas obligātajām iemaksām 2012.gadā</t>
  </si>
  <si>
    <t>Kolektīva nosaukums</t>
  </si>
  <si>
    <t>Kolektīva vadītājs</t>
  </si>
  <si>
    <t>Atalgojums</t>
  </si>
  <si>
    <t>VSAOI 24.09%</t>
  </si>
  <si>
    <t>Pagasta pārvalde</t>
  </si>
  <si>
    <t>Barkavas kultūras nama deju kopa "Klabdancis"</t>
  </si>
  <si>
    <t>Jolanta Anusāne</t>
  </si>
  <si>
    <t>Barkavas pagasta pārvalde</t>
  </si>
  <si>
    <t>Bērzaunes pagasta vīru koris "Gaiziņš"</t>
  </si>
  <si>
    <t>Rita Briņķe</t>
  </si>
  <si>
    <t>Bērzaunes pagasta pārvalde</t>
  </si>
  <si>
    <t>Dzelzavas kultūras nama deju kolektīvs "Zīļuki"</t>
  </si>
  <si>
    <t>Jānis Šķēle</t>
  </si>
  <si>
    <t>Dzelzavas pagasta pārvalde</t>
  </si>
  <si>
    <t>Kalsnavas pagasta jauniešu deju kolektīvs</t>
  </si>
  <si>
    <t>Oskars Aizporietis</t>
  </si>
  <si>
    <t>Kalsnavas pagasta pārvalde</t>
  </si>
  <si>
    <t>Kalsnavas pagasta deju kolektīvs "Jāņukalns"</t>
  </si>
  <si>
    <t>Aija Kreile</t>
  </si>
  <si>
    <t>Kalsnavas pagasta sieviešu koris "Silvita"</t>
  </si>
  <si>
    <t>Antra Āboltiņa</t>
  </si>
  <si>
    <t>Ļaudonas pagasta jauktais koris "Lai top"</t>
  </si>
  <si>
    <t>Anita Melnupa</t>
  </si>
  <si>
    <t>Ļaudonas pagasta pārvalde</t>
  </si>
  <si>
    <t>Ļaudonas kultūras nama deju kolektīvs "Divi krasti"</t>
  </si>
  <si>
    <t>Jauktais koris "Madona"</t>
  </si>
  <si>
    <t>Jānis Rijnieks</t>
  </si>
  <si>
    <t>Madonas pilsēta</t>
  </si>
  <si>
    <t>Madonas senioru koris "Mantojums"</t>
  </si>
  <si>
    <t>Ināra  Stepāne</t>
  </si>
  <si>
    <t>Madonas kultūras nama  pūtēju orķestris "Madona"</t>
  </si>
  <si>
    <t>Andrejs Cepītis</t>
  </si>
  <si>
    <t>Madonas pilsētas Kultūras nama deju kolektīvs "Atvasara"</t>
  </si>
  <si>
    <t>Maija Rijniece</t>
  </si>
  <si>
    <t>Madonas Tautas deju ansamblis "Vidzeme"</t>
  </si>
  <si>
    <t>Andris Ezeriņš</t>
  </si>
  <si>
    <t>Madonas vidējās paaudzes deju kolektīvs "Vidzemes seniori"</t>
  </si>
  <si>
    <t>Mētrienas pagasta sieviešu koris "Jūsma"</t>
  </si>
  <si>
    <t>Artūrs Grandāns</t>
  </si>
  <si>
    <t>Mētrienas pagasta pārvalde</t>
  </si>
  <si>
    <t>Mētrienas pagasta jauniešu deju kolektīvs "Meteņi"</t>
  </si>
  <si>
    <t>Anna Anita Amata</t>
  </si>
  <si>
    <t>Mētrienas pagasta Tautas nama deju kolektīvs</t>
  </si>
  <si>
    <t>Solvita Stulpiņa</t>
  </si>
  <si>
    <t>Ošupes pagasta deju kolektīvs "Degumnieki"</t>
  </si>
  <si>
    <t>Anita Tropa</t>
  </si>
  <si>
    <t>Ošupes pagasta pārvalde</t>
  </si>
  <si>
    <t>Praulienas pagasta jauktais koris</t>
  </si>
  <si>
    <t>Praulienas pagasta pārvalde</t>
  </si>
  <si>
    <t>Praulienas pagasta deju kopa "Saikavieši"</t>
  </si>
  <si>
    <t>Sarkaņu pagasta jauniešu deju kolektīvs "Resgaļi"</t>
  </si>
  <si>
    <t>Inga Pujate</t>
  </si>
  <si>
    <t>Sarkaņu  pagasta pārvalde</t>
  </si>
  <si>
    <t>Sarkaņu pagasta vecākās paaudzes deju kolektīvs "Senči"</t>
  </si>
  <si>
    <t>Skaidra Dzene</t>
  </si>
  <si>
    <t>Sarkaņu pagasta vidējās paaudzes deju kolektīvs "Labākie gadi"</t>
  </si>
  <si>
    <t>Daiga Maderniece</t>
  </si>
  <si>
    <t>Barkavas folkloras kopa "Madava"</t>
  </si>
  <si>
    <t>Teresija Pelše</t>
  </si>
  <si>
    <t>Dzelzavas kultūras nama sieviešu vokālais ansamblis "Variants"</t>
  </si>
  <si>
    <t>Dace Kalniņa</t>
  </si>
  <si>
    <t>Kalsnavas pagasta sieviešu vokālais ansamblis "Vīzija"</t>
  </si>
  <si>
    <t>Iveta Upeniece</t>
  </si>
  <si>
    <t>Madonas folkloras kopa "Vērtumnieki"</t>
  </si>
  <si>
    <t>Ingrīda Grudule</t>
  </si>
  <si>
    <t>Madonas kultūras nama koklētāju ansamblis RASA</t>
  </si>
  <si>
    <t>Inese Ābola</t>
  </si>
  <si>
    <t>J.Norviļa Madonas Mūzikas skolas 3.-4. klašu koklētāju ansamblis</t>
  </si>
  <si>
    <t>J.Norviļa Madonas Mūzikas skolas 1.-2. klašu koklētāju ansamblis</t>
  </si>
  <si>
    <t>Degumnieku tautas nama amatierteātris "Cits modelis"</t>
  </si>
  <si>
    <t>Ilze Melngaile</t>
  </si>
  <si>
    <t>Sarkaņu Tautas nama „Kalnagravas” jauktais vokālais ansamblis</t>
  </si>
  <si>
    <t>Sarkaņu pagasta pārvalde</t>
  </si>
  <si>
    <t>Valsts budžeta mērķdotācijas sadalījums tautas mākslas kolektīvu vadītāju darba samaksai un valsts sociālās apdrošināšanas obligātajām iemaksām 2013.gadā</t>
  </si>
  <si>
    <t>R.Blaumaņa Madonas Tautas teātris</t>
  </si>
  <si>
    <t>Skaidrīte Strade</t>
  </si>
  <si>
    <t>Praulienas amatierteātris</t>
  </si>
  <si>
    <t xml:space="preserve">Vija Miška </t>
  </si>
  <si>
    <t>Saikavas amatierteātris</t>
  </si>
  <si>
    <t>Aija Špure</t>
  </si>
  <si>
    <t>Madonas Valsts ģimnāzijas Tautas deju kolektīvs "Vidzeme 2"</t>
  </si>
  <si>
    <t>Madonas popkgrupa "Smaidiņš"</t>
  </si>
  <si>
    <t>Kalsnavas pagasta padomes vīru vokālais ansamblis "Kalsnava"</t>
  </si>
  <si>
    <t>Bērzaunes pagasta Sauleskalna tautas nama sieviešu vokālais ansamblis "Sonante"</t>
  </si>
  <si>
    <t>Ilze Rijniece</t>
  </si>
  <si>
    <t>Marita Vaivode</t>
  </si>
  <si>
    <t>novads</t>
  </si>
  <si>
    <t>VSAOI 23.59%</t>
  </si>
  <si>
    <t>Valsts budžeta mērķdotācijas sadalījums tautas mākslas kolektīvu vadītāju darba samaksai un valsts sociālās apdrošināšanas obligātajām iemaksām 2014.gadā</t>
  </si>
  <si>
    <t>Klāvs Kreilis</t>
  </si>
  <si>
    <t>Mārtiņš Mežulis</t>
  </si>
  <si>
    <t>EUR</t>
  </si>
  <si>
    <t>Valsts budžeta mērķdotācijas sadalījums tautas mākslas kolektīvu vadītāju darba samaksai un valsts sociālās apdrošināšanas obligātajām iemaksām 2015.gadā</t>
  </si>
  <si>
    <t>Sarkaņu folkloras kopa "Libe"</t>
  </si>
  <si>
    <t>Madara Grudule</t>
  </si>
  <si>
    <t>Sauleskalna tautas nama sieviešu senioru vokālais ansamblis "Vēlziedes"</t>
  </si>
  <si>
    <t>Judīte Gūte</t>
  </si>
  <si>
    <t>novads 2702</t>
  </si>
  <si>
    <t>Sarkaņi 661</t>
  </si>
  <si>
    <t>Madona 1321</t>
  </si>
  <si>
    <t>Barkavas kultūras nama senioru deju kopa "Klabdancis"</t>
  </si>
  <si>
    <t xml:space="preserve">Barkavas kultūras nama jauniešu deju kolektīvs </t>
  </si>
  <si>
    <t>Bērzaunes pagasta Sauleskalna tautas nama vidējās paaudzes deju kolektīvs "Atāls"</t>
  </si>
  <si>
    <t xml:space="preserve">Bērzaunes pagasta Sauleskalna tautas nama jauniešu deju kolektīvs </t>
  </si>
  <si>
    <t>Dzelzavas kultūras nama jauniešu deju kolektīvs "Zīļuki"</t>
  </si>
  <si>
    <t>Kalsnavas pagasta Kultūras nama jauniešu deju kolektīvs "Kalsnava"</t>
  </si>
  <si>
    <t>Kalsnavas pagasta Kultūras nama deju kolektīvs "Jāņukalns"</t>
  </si>
  <si>
    <t>Ļaudonas pagasta kultūras nama senioru deju kolektīvs "Divi krasti"</t>
  </si>
  <si>
    <t>Madonas pilsētas Kultūras nama deju kolektīvs "Vidzeme"</t>
  </si>
  <si>
    <t>Mētrienas pagasta Tautas nama deju kolektīvs "Meteņi"</t>
  </si>
  <si>
    <t>Mētrienas Tautas nama senioru deju kolektīvs "Mētra"</t>
  </si>
  <si>
    <t>Ošupes pagasta Degumnieku tautas nama deju kolektīvs "Degumnieki"</t>
  </si>
  <si>
    <t>Praulienas pagasta Saikavas Tautas nama deju kopa "Saikavieši"</t>
  </si>
  <si>
    <t>Sarkaņu pagasta Tautas nama "Kalnagravas" deju kolektīvs "Resgaļi"</t>
  </si>
  <si>
    <t>Sarkaņu pagasta Tautas nama "Kalnagravas" senioru deju kolektīvs "Senči"</t>
  </si>
  <si>
    <t>Sarkaņu pagasta Tautas nama "Kalnagravas" vidējās paaudzes deju kolektīvs "Labākie gadi"</t>
  </si>
  <si>
    <t>Madonas pilsētas Kultūras nama Tautas deju ansamblis "Vidzeme 1"</t>
  </si>
  <si>
    <t xml:space="preserve">Lauteres kultūras nama vidējās paaudzes deju kolektīvs </t>
  </si>
  <si>
    <t>Madonas kultūras nama koklētāju ansamblis"Rasa"</t>
  </si>
  <si>
    <t>J.Norviļa Madonas Mūzikas skolas koklētāju ansamblis</t>
  </si>
  <si>
    <t>Atalgojums mēnesī</t>
  </si>
  <si>
    <t>VSAOI 23,59%</t>
  </si>
  <si>
    <t>Atalgojums gadā</t>
  </si>
  <si>
    <t>Sarkaņu Tautas nama „Kalnagravas” jauktais vokālais ansamblis "Rondo"</t>
  </si>
  <si>
    <t>Kalsnavas pagasta padomes vīru vokālaais ansamblis "Kalsnava"</t>
  </si>
  <si>
    <t xml:space="preserve">Barkavas kultūras nama sieviešu vokālais ansamblis „Pauze”                 </t>
  </si>
  <si>
    <t xml:space="preserve">Ošupes pagasta Degumnieku tautas nama sieviešu vokālais ansamblis „Harmonija”                 </t>
  </si>
  <si>
    <t>Madonas pilsētas kultūras nama vokālā grupa „Thesoundeffect”</t>
  </si>
  <si>
    <t>Nr.p.k.</t>
  </si>
  <si>
    <t>Kolektīva vadītāja vārds, uzvārds</t>
  </si>
  <si>
    <t>Atalgojums 6 mēnešiem</t>
  </si>
  <si>
    <t>Madonas novada pašvaldības domes</t>
  </si>
  <si>
    <t>Valsts budžeta mērķdotācijas sadalījums tautas mākslas kolektīvu vadītāju darba samaksai un valsts sociālās apdrošināšanas obligātajām iemaksām 2016.gadā</t>
  </si>
  <si>
    <t>Pielikums Nr.1</t>
  </si>
  <si>
    <t>28.07.2016. lēmumam Nr.396</t>
  </si>
  <si>
    <t>(protokols Nr.15, 17.p.)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</si>
</sst>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63"/>
      <name val="Calibri"/>
      <family val="2"/>
    </font>
    <font>
      <sz val="10"/>
      <name val="Calibri"/>
      <family val="2"/>
    </font>
    <font>
      <sz val="8"/>
      <name val="Arial"/>
      <family val="0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49" applyFont="1" applyFill="1" applyBorder="1" applyAlignment="1" applyProtection="1">
      <alignment vertical="top" wrapText="1" readingOrder="1"/>
      <protection locked="0"/>
    </xf>
    <xf numFmtId="0" fontId="0" fillId="0" borderId="10" xfId="49" applyFont="1" applyBorder="1">
      <alignment/>
      <protection/>
    </xf>
    <xf numFmtId="0" fontId="0" fillId="0" borderId="10" xfId="0" applyBorder="1" applyAlignment="1">
      <alignment horizontal="right"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Fill="1" applyBorder="1" applyAlignment="1" applyProtection="1">
      <alignment vertical="top" readingOrder="1"/>
      <protection locked="0"/>
    </xf>
    <xf numFmtId="0" fontId="3" fillId="0" borderId="10" xfId="35" applyFont="1" applyFill="1" applyBorder="1" applyAlignment="1">
      <alignment horizontal="left"/>
      <protection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49" applyFont="1" applyFill="1" applyBorder="1" applyAlignment="1" applyProtection="1">
      <alignment vertical="top" wrapText="1"/>
      <protection locked="0"/>
    </xf>
    <xf numFmtId="0" fontId="0" fillId="0" borderId="10" xfId="49" applyFont="1" applyBorder="1" applyAlignment="1">
      <alignment wrapText="1"/>
      <protection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35" applyFont="1" applyFill="1" applyBorder="1" applyAlignment="1">
      <alignment horizontal="left" wrapText="1"/>
      <protection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0" fillId="33" borderId="10" xfId="0" applyFill="1" applyBorder="1" applyAlignment="1">
      <alignment wrapText="1"/>
    </xf>
    <xf numFmtId="0" fontId="3" fillId="33" borderId="10" xfId="35" applyFont="1" applyFill="1" applyBorder="1" applyAlignment="1">
      <alignment horizontal="left" wrapText="1"/>
      <protection/>
    </xf>
    <xf numFmtId="1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5" fillId="0" borderId="10" xfId="49" applyFont="1" applyFill="1" applyBorder="1" applyAlignment="1" applyProtection="1">
      <alignment horizontal="right" vertical="top" wrapText="1"/>
      <protection locked="0"/>
    </xf>
    <xf numFmtId="0" fontId="3" fillId="0" borderId="10" xfId="49" applyFont="1" applyFill="1" applyBorder="1" applyAlignment="1" applyProtection="1">
      <alignment vertical="top" wrapText="1" readingOrder="1"/>
      <protection locked="0"/>
    </xf>
    <xf numFmtId="0" fontId="5" fillId="0" borderId="10" xfId="49" applyFont="1" applyFill="1" applyBorder="1" applyAlignment="1">
      <alignment horizontal="right"/>
      <protection/>
    </xf>
    <xf numFmtId="0" fontId="23" fillId="0" borderId="10" xfId="5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center"/>
    </xf>
    <xf numFmtId="0" fontId="23" fillId="0" borderId="12" xfId="51" applyFont="1" applyFill="1" applyBorder="1" applyAlignment="1" applyProtection="1">
      <alignment horizontal="right" vertical="center" wrapText="1"/>
      <protection locked="0"/>
    </xf>
    <xf numFmtId="0" fontId="3" fillId="0" borderId="12" xfId="49" applyFont="1" applyFill="1" applyBorder="1" applyAlignment="1" applyProtection="1">
      <alignment vertical="top" wrapText="1" readingOrder="1"/>
      <protection locked="0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0" xfId="0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Excel Built-in Normal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2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N34" sqref="N34"/>
    </sheetView>
  </sheetViews>
  <sheetFormatPr defaultColWidth="9.140625" defaultRowHeight="12.75"/>
  <sheetData>
    <row r="1" ht="12.75">
      <c r="A1" s="1" t="s">
        <v>0</v>
      </c>
    </row>
    <row r="2" spans="1:10" ht="25.5">
      <c r="A2" s="2" t="s">
        <v>1</v>
      </c>
      <c r="B2" s="3" t="s">
        <v>2</v>
      </c>
      <c r="C2" s="3" t="s">
        <v>3</v>
      </c>
      <c r="D2" s="3" t="s">
        <v>4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2.75">
      <c r="A3" s="5" t="s">
        <v>10</v>
      </c>
      <c r="B3" s="6">
        <v>6</v>
      </c>
      <c r="C3" s="6">
        <f>B3*303.57</f>
        <v>1821.42</v>
      </c>
      <c r="D3" s="6">
        <f>B3*73.13</f>
        <v>438.78</v>
      </c>
      <c r="E3" s="6">
        <v>4</v>
      </c>
      <c r="F3" s="6">
        <f>E3*151.77</f>
        <v>607.08</v>
      </c>
      <c r="G3" s="6">
        <f>E3*36.56</f>
        <v>146.24</v>
      </c>
      <c r="H3" s="6">
        <v>2430</v>
      </c>
      <c r="I3" s="6">
        <f>ROUND(D3+G3,0)</f>
        <v>585</v>
      </c>
      <c r="J3" s="6">
        <v>3015</v>
      </c>
    </row>
    <row r="4" spans="1:10" ht="12.75">
      <c r="A4" s="7" t="s">
        <v>11</v>
      </c>
      <c r="B4" s="6"/>
      <c r="C4" s="6">
        <f aca="true" t="shared" si="0" ref="C4:C17">B4*303.57</f>
        <v>0</v>
      </c>
      <c r="D4" s="6">
        <f aca="true" t="shared" si="1" ref="D4:D17">B4*73.13</f>
        <v>0</v>
      </c>
      <c r="E4" s="6"/>
      <c r="F4" s="6">
        <f aca="true" t="shared" si="2" ref="F4:F17">E4*151.77</f>
        <v>0</v>
      </c>
      <c r="G4" s="6">
        <f aca="true" t="shared" si="3" ref="G4:G17">E4*36.56</f>
        <v>0</v>
      </c>
      <c r="H4" s="6">
        <f aca="true" t="shared" si="4" ref="H4:I17">ROUND(C4+F4,0)</f>
        <v>0</v>
      </c>
      <c r="I4" s="6">
        <f t="shared" si="4"/>
        <v>0</v>
      </c>
      <c r="J4" s="6">
        <f aca="true" t="shared" si="5" ref="J4:J17">H4+I4</f>
        <v>0</v>
      </c>
    </row>
    <row r="5" spans="1:10" ht="12.75">
      <c r="A5" s="7" t="s">
        <v>12</v>
      </c>
      <c r="B5" s="6">
        <v>1</v>
      </c>
      <c r="C5" s="6">
        <f t="shared" si="0"/>
        <v>303.57</v>
      </c>
      <c r="D5" s="6">
        <f t="shared" si="1"/>
        <v>73.13</v>
      </c>
      <c r="E5" s="6">
        <v>1</v>
      </c>
      <c r="F5" s="6">
        <f t="shared" si="2"/>
        <v>151.77</v>
      </c>
      <c r="G5" s="6">
        <f t="shared" si="3"/>
        <v>36.56</v>
      </c>
      <c r="H5" s="6">
        <f t="shared" si="4"/>
        <v>455</v>
      </c>
      <c r="I5" s="6">
        <f t="shared" si="4"/>
        <v>110</v>
      </c>
      <c r="J5" s="6">
        <f t="shared" si="5"/>
        <v>565</v>
      </c>
    </row>
    <row r="6" spans="1:10" ht="12.75">
      <c r="A6" s="7" t="s">
        <v>13</v>
      </c>
      <c r="B6" s="6">
        <v>1</v>
      </c>
      <c r="C6" s="6">
        <f t="shared" si="0"/>
        <v>303.57</v>
      </c>
      <c r="D6" s="6">
        <f t="shared" si="1"/>
        <v>73.13</v>
      </c>
      <c r="E6" s="6"/>
      <c r="F6" s="6">
        <f t="shared" si="2"/>
        <v>0</v>
      </c>
      <c r="G6" s="6">
        <f t="shared" si="3"/>
        <v>0</v>
      </c>
      <c r="H6" s="6">
        <f t="shared" si="4"/>
        <v>304</v>
      </c>
      <c r="I6" s="6">
        <f t="shared" si="4"/>
        <v>73</v>
      </c>
      <c r="J6" s="6">
        <f t="shared" si="5"/>
        <v>377</v>
      </c>
    </row>
    <row r="7" spans="1:10" ht="12.75">
      <c r="A7" s="7" t="s">
        <v>14</v>
      </c>
      <c r="B7" s="6">
        <v>1</v>
      </c>
      <c r="C7" s="6">
        <f t="shared" si="0"/>
        <v>303.57</v>
      </c>
      <c r="D7" s="6">
        <f t="shared" si="1"/>
        <v>73.13</v>
      </c>
      <c r="E7" s="6">
        <v>1</v>
      </c>
      <c r="F7" s="6">
        <f t="shared" si="2"/>
        <v>151.77</v>
      </c>
      <c r="G7" s="6">
        <f t="shared" si="3"/>
        <v>36.56</v>
      </c>
      <c r="H7" s="6">
        <f t="shared" si="4"/>
        <v>455</v>
      </c>
      <c r="I7" s="6">
        <f t="shared" si="4"/>
        <v>110</v>
      </c>
      <c r="J7" s="6">
        <f t="shared" si="5"/>
        <v>565</v>
      </c>
    </row>
    <row r="8" spans="1:10" ht="12.75">
      <c r="A8" s="7" t="s">
        <v>15</v>
      </c>
      <c r="B8" s="6">
        <v>3</v>
      </c>
      <c r="C8" s="6">
        <f t="shared" si="0"/>
        <v>910.71</v>
      </c>
      <c r="D8" s="6">
        <f t="shared" si="1"/>
        <v>219.39</v>
      </c>
      <c r="E8" s="6">
        <v>1</v>
      </c>
      <c r="F8" s="6">
        <f t="shared" si="2"/>
        <v>151.77</v>
      </c>
      <c r="G8" s="6">
        <f t="shared" si="3"/>
        <v>36.56</v>
      </c>
      <c r="H8" s="6">
        <f t="shared" si="4"/>
        <v>1062</v>
      </c>
      <c r="I8" s="6">
        <f t="shared" si="4"/>
        <v>256</v>
      </c>
      <c r="J8" s="6">
        <f t="shared" si="5"/>
        <v>1318</v>
      </c>
    </row>
    <row r="9" spans="1:10" ht="12.75">
      <c r="A9" s="7" t="s">
        <v>16</v>
      </c>
      <c r="B9" s="6"/>
      <c r="C9" s="6">
        <f t="shared" si="0"/>
        <v>0</v>
      </c>
      <c r="D9" s="6">
        <f t="shared" si="1"/>
        <v>0</v>
      </c>
      <c r="E9" s="6"/>
      <c r="F9" s="6">
        <f t="shared" si="2"/>
        <v>0</v>
      </c>
      <c r="G9" s="6">
        <f t="shared" si="3"/>
        <v>0</v>
      </c>
      <c r="H9" s="6">
        <f t="shared" si="4"/>
        <v>0</v>
      </c>
      <c r="I9" s="6">
        <f t="shared" si="4"/>
        <v>0</v>
      </c>
      <c r="J9" s="6">
        <f t="shared" si="5"/>
        <v>0</v>
      </c>
    </row>
    <row r="10" spans="1:10" ht="12.75">
      <c r="A10" s="7" t="s">
        <v>17</v>
      </c>
      <c r="B10" s="6"/>
      <c r="C10" s="6">
        <f t="shared" si="0"/>
        <v>0</v>
      </c>
      <c r="D10" s="6">
        <f t="shared" si="1"/>
        <v>0</v>
      </c>
      <c r="E10" s="6"/>
      <c r="F10" s="6">
        <f t="shared" si="2"/>
        <v>0</v>
      </c>
      <c r="G10" s="6">
        <f t="shared" si="3"/>
        <v>0</v>
      </c>
      <c r="H10" s="6">
        <f t="shared" si="4"/>
        <v>0</v>
      </c>
      <c r="I10" s="6">
        <f t="shared" si="4"/>
        <v>0</v>
      </c>
      <c r="J10" s="6">
        <f t="shared" si="5"/>
        <v>0</v>
      </c>
    </row>
    <row r="11" spans="1:10" ht="12.75">
      <c r="A11" s="7" t="s">
        <v>18</v>
      </c>
      <c r="B11" s="6">
        <v>2</v>
      </c>
      <c r="C11" s="6">
        <f t="shared" si="0"/>
        <v>607.14</v>
      </c>
      <c r="D11" s="6">
        <f t="shared" si="1"/>
        <v>146.26</v>
      </c>
      <c r="E11" s="6"/>
      <c r="F11" s="6">
        <f t="shared" si="2"/>
        <v>0</v>
      </c>
      <c r="G11" s="6">
        <f t="shared" si="3"/>
        <v>0</v>
      </c>
      <c r="H11" s="6">
        <f t="shared" si="4"/>
        <v>607</v>
      </c>
      <c r="I11" s="6">
        <f t="shared" si="4"/>
        <v>146</v>
      </c>
      <c r="J11" s="6">
        <f t="shared" si="5"/>
        <v>753</v>
      </c>
    </row>
    <row r="12" spans="1:10" ht="12.75">
      <c r="A12" s="7" t="s">
        <v>19</v>
      </c>
      <c r="B12" s="6"/>
      <c r="C12" s="6">
        <f t="shared" si="0"/>
        <v>0</v>
      </c>
      <c r="D12" s="6">
        <f t="shared" si="1"/>
        <v>0</v>
      </c>
      <c r="E12" s="6"/>
      <c r="F12" s="6">
        <f t="shared" si="2"/>
        <v>0</v>
      </c>
      <c r="G12" s="6">
        <f t="shared" si="3"/>
        <v>0</v>
      </c>
      <c r="H12" s="6">
        <f t="shared" si="4"/>
        <v>0</v>
      </c>
      <c r="I12" s="6">
        <f t="shared" si="4"/>
        <v>0</v>
      </c>
      <c r="J12" s="6">
        <f t="shared" si="5"/>
        <v>0</v>
      </c>
    </row>
    <row r="13" spans="1:10" ht="12.75">
      <c r="A13" s="7" t="s">
        <v>20</v>
      </c>
      <c r="B13" s="6">
        <v>3</v>
      </c>
      <c r="C13" s="6">
        <f t="shared" si="0"/>
        <v>910.71</v>
      </c>
      <c r="D13" s="6">
        <f t="shared" si="1"/>
        <v>219.39</v>
      </c>
      <c r="E13" s="6"/>
      <c r="F13" s="6">
        <f t="shared" si="2"/>
        <v>0</v>
      </c>
      <c r="G13" s="6">
        <f t="shared" si="3"/>
        <v>0</v>
      </c>
      <c r="H13" s="6">
        <f t="shared" si="4"/>
        <v>911</v>
      </c>
      <c r="I13" s="6">
        <f t="shared" si="4"/>
        <v>219</v>
      </c>
      <c r="J13" s="6">
        <f t="shared" si="5"/>
        <v>1130</v>
      </c>
    </row>
    <row r="14" spans="1:10" ht="12.75">
      <c r="A14" s="7" t="s">
        <v>21</v>
      </c>
      <c r="B14" s="6">
        <v>1</v>
      </c>
      <c r="C14" s="6">
        <f t="shared" si="0"/>
        <v>303.57</v>
      </c>
      <c r="D14" s="6">
        <f t="shared" si="1"/>
        <v>73.13</v>
      </c>
      <c r="E14" s="6">
        <v>1</v>
      </c>
      <c r="F14" s="6">
        <f t="shared" si="2"/>
        <v>151.77</v>
      </c>
      <c r="G14" s="6">
        <f t="shared" si="3"/>
        <v>36.56</v>
      </c>
      <c r="H14" s="6">
        <f t="shared" si="4"/>
        <v>455</v>
      </c>
      <c r="I14" s="6">
        <f t="shared" si="4"/>
        <v>110</v>
      </c>
      <c r="J14" s="6">
        <f t="shared" si="5"/>
        <v>565</v>
      </c>
    </row>
    <row r="15" spans="1:10" ht="12.75">
      <c r="A15" s="7" t="s">
        <v>22</v>
      </c>
      <c r="B15" s="6">
        <v>2</v>
      </c>
      <c r="C15" s="6">
        <f t="shared" si="0"/>
        <v>607.14</v>
      </c>
      <c r="D15" s="6">
        <f t="shared" si="1"/>
        <v>146.26</v>
      </c>
      <c r="E15" s="6"/>
      <c r="F15" s="6">
        <f t="shared" si="2"/>
        <v>0</v>
      </c>
      <c r="G15" s="6">
        <f t="shared" si="3"/>
        <v>0</v>
      </c>
      <c r="H15" s="6">
        <f t="shared" si="4"/>
        <v>607</v>
      </c>
      <c r="I15" s="6">
        <f t="shared" si="4"/>
        <v>146</v>
      </c>
      <c r="J15" s="6">
        <f t="shared" si="5"/>
        <v>753</v>
      </c>
    </row>
    <row r="16" spans="1:10" ht="12.75">
      <c r="A16" s="7" t="s">
        <v>23</v>
      </c>
      <c r="B16" s="6">
        <v>3</v>
      </c>
      <c r="C16" s="6">
        <f t="shared" si="0"/>
        <v>910.71</v>
      </c>
      <c r="D16" s="6">
        <f t="shared" si="1"/>
        <v>219.39</v>
      </c>
      <c r="E16" s="6">
        <v>1</v>
      </c>
      <c r="F16" s="6">
        <f t="shared" si="2"/>
        <v>151.77</v>
      </c>
      <c r="G16" s="6">
        <f t="shared" si="3"/>
        <v>36.56</v>
      </c>
      <c r="H16" s="6">
        <f t="shared" si="4"/>
        <v>1062</v>
      </c>
      <c r="I16" s="6">
        <f t="shared" si="4"/>
        <v>256</v>
      </c>
      <c r="J16" s="6">
        <f t="shared" si="5"/>
        <v>1318</v>
      </c>
    </row>
    <row r="17" spans="1:10" ht="12.75">
      <c r="A17" s="8" t="s">
        <v>24</v>
      </c>
      <c r="B17" s="9"/>
      <c r="C17" s="6">
        <f t="shared" si="0"/>
        <v>0</v>
      </c>
      <c r="D17" s="6">
        <f t="shared" si="1"/>
        <v>0</v>
      </c>
      <c r="E17" s="9"/>
      <c r="F17" s="6">
        <f t="shared" si="2"/>
        <v>0</v>
      </c>
      <c r="G17" s="6">
        <f t="shared" si="3"/>
        <v>0</v>
      </c>
      <c r="H17" s="6">
        <f t="shared" si="4"/>
        <v>0</v>
      </c>
      <c r="I17" s="6">
        <f t="shared" si="4"/>
        <v>0</v>
      </c>
      <c r="J17" s="6">
        <f t="shared" si="5"/>
        <v>0</v>
      </c>
    </row>
    <row r="18" spans="1:10" ht="12.75">
      <c r="A18" s="10" t="s">
        <v>25</v>
      </c>
      <c r="B18" s="6">
        <f aca="true" t="shared" si="6" ref="B18:J18">SUM(B3:B17)</f>
        <v>23</v>
      </c>
      <c r="C18" s="6">
        <f t="shared" si="6"/>
        <v>6982.110000000001</v>
      </c>
      <c r="D18" s="6">
        <f t="shared" si="6"/>
        <v>1681.9900000000002</v>
      </c>
      <c r="E18" s="6">
        <f t="shared" si="6"/>
        <v>9</v>
      </c>
      <c r="F18" s="6">
        <f t="shared" si="6"/>
        <v>1365.93</v>
      </c>
      <c r="G18" s="6">
        <f t="shared" si="6"/>
        <v>329.04</v>
      </c>
      <c r="H18" s="6">
        <f t="shared" si="6"/>
        <v>8348</v>
      </c>
      <c r="I18" s="6">
        <f t="shared" si="6"/>
        <v>2011</v>
      </c>
      <c r="J18" s="6">
        <f t="shared" si="6"/>
        <v>10359</v>
      </c>
    </row>
    <row r="25" ht="12.75">
      <c r="A25" t="s">
        <v>0</v>
      </c>
    </row>
    <row r="26" spans="1:10" ht="12.75">
      <c r="A26" t="s">
        <v>1</v>
      </c>
      <c r="B26" t="s">
        <v>2</v>
      </c>
      <c r="C26" t="s">
        <v>3</v>
      </c>
      <c r="D26" t="s">
        <v>4</v>
      </c>
      <c r="E26" t="s">
        <v>2</v>
      </c>
      <c r="F26" t="s">
        <v>5</v>
      </c>
      <c r="G26" t="s">
        <v>6</v>
      </c>
      <c r="H26" t="s">
        <v>7</v>
      </c>
      <c r="I26" t="s">
        <v>8</v>
      </c>
      <c r="J26" t="s">
        <v>9</v>
      </c>
    </row>
    <row r="27" spans="1:10" ht="12.75">
      <c r="A27" t="s">
        <v>10</v>
      </c>
      <c r="B27">
        <v>6</v>
      </c>
      <c r="C27">
        <v>1821.42</v>
      </c>
      <c r="D27">
        <v>438.78</v>
      </c>
      <c r="E27">
        <v>4</v>
      </c>
      <c r="F27">
        <v>607.08</v>
      </c>
      <c r="G27">
        <v>146.24</v>
      </c>
      <c r="H27">
        <v>2430</v>
      </c>
      <c r="I27">
        <v>585</v>
      </c>
      <c r="J27">
        <v>3015</v>
      </c>
    </row>
    <row r="28" spans="1:10" ht="12.75">
      <c r="A28" t="s">
        <v>11</v>
      </c>
      <c r="C28">
        <v>0</v>
      </c>
      <c r="D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2.75">
      <c r="A29" t="s">
        <v>12</v>
      </c>
      <c r="B29">
        <v>1</v>
      </c>
      <c r="C29">
        <v>303.57</v>
      </c>
      <c r="D29">
        <v>73.13</v>
      </c>
      <c r="E29">
        <v>1</v>
      </c>
      <c r="F29">
        <v>151.77</v>
      </c>
      <c r="G29">
        <v>36.56</v>
      </c>
      <c r="H29">
        <v>455</v>
      </c>
      <c r="I29">
        <v>110</v>
      </c>
      <c r="J29">
        <v>565</v>
      </c>
    </row>
    <row r="30" spans="1:10" ht="12.75">
      <c r="A30" t="s">
        <v>13</v>
      </c>
      <c r="B30">
        <v>1</v>
      </c>
      <c r="C30">
        <v>303.57</v>
      </c>
      <c r="D30">
        <v>73.13</v>
      </c>
      <c r="F30">
        <v>0</v>
      </c>
      <c r="G30">
        <v>0</v>
      </c>
      <c r="H30">
        <v>304</v>
      </c>
      <c r="I30">
        <v>73</v>
      </c>
      <c r="J30">
        <v>377</v>
      </c>
    </row>
    <row r="31" spans="1:10" ht="12.75">
      <c r="A31" t="s">
        <v>14</v>
      </c>
      <c r="B31">
        <v>1</v>
      </c>
      <c r="C31">
        <v>303.57</v>
      </c>
      <c r="D31">
        <v>73.13</v>
      </c>
      <c r="E31">
        <v>1</v>
      </c>
      <c r="F31">
        <v>151.77</v>
      </c>
      <c r="G31">
        <v>36.56</v>
      </c>
      <c r="H31">
        <v>455</v>
      </c>
      <c r="I31">
        <v>110</v>
      </c>
      <c r="J31">
        <v>565</v>
      </c>
    </row>
    <row r="32" spans="1:10" ht="12.75">
      <c r="A32" t="s">
        <v>15</v>
      </c>
      <c r="B32">
        <v>3</v>
      </c>
      <c r="C32">
        <v>910.71</v>
      </c>
      <c r="D32">
        <v>219.39</v>
      </c>
      <c r="E32">
        <v>1</v>
      </c>
      <c r="F32">
        <v>151.77</v>
      </c>
      <c r="G32">
        <v>36.56</v>
      </c>
      <c r="H32">
        <v>1062</v>
      </c>
      <c r="I32">
        <v>256</v>
      </c>
      <c r="J32">
        <v>1318</v>
      </c>
    </row>
    <row r="33" spans="1:10" ht="12.75">
      <c r="A33" t="s">
        <v>16</v>
      </c>
      <c r="C33">
        <v>0</v>
      </c>
      <c r="D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2.75">
      <c r="A34" t="s">
        <v>17</v>
      </c>
      <c r="C34">
        <v>0</v>
      </c>
      <c r="D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ht="12.75">
      <c r="A35" t="s">
        <v>18</v>
      </c>
      <c r="B35">
        <v>2</v>
      </c>
      <c r="C35">
        <v>607.14</v>
      </c>
      <c r="D35">
        <v>146.26</v>
      </c>
      <c r="F35">
        <v>0</v>
      </c>
      <c r="G35">
        <v>0</v>
      </c>
      <c r="H35">
        <v>607</v>
      </c>
      <c r="I35">
        <v>146</v>
      </c>
      <c r="J35">
        <v>753</v>
      </c>
    </row>
    <row r="36" spans="1:10" ht="12.75">
      <c r="A36" t="s">
        <v>19</v>
      </c>
      <c r="C36">
        <v>0</v>
      </c>
      <c r="D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ht="12.75">
      <c r="A37" t="s">
        <v>20</v>
      </c>
      <c r="B37">
        <v>3</v>
      </c>
      <c r="C37">
        <v>910.71</v>
      </c>
      <c r="D37">
        <v>219.39</v>
      </c>
      <c r="F37">
        <v>0</v>
      </c>
      <c r="G37">
        <v>0</v>
      </c>
      <c r="H37">
        <v>911</v>
      </c>
      <c r="I37">
        <v>219</v>
      </c>
      <c r="J37">
        <v>1130</v>
      </c>
    </row>
    <row r="38" spans="1:10" ht="12.75">
      <c r="A38" t="s">
        <v>21</v>
      </c>
      <c r="B38">
        <v>1</v>
      </c>
      <c r="C38">
        <v>303.57</v>
      </c>
      <c r="D38">
        <v>73.13</v>
      </c>
      <c r="E38">
        <v>1</v>
      </c>
      <c r="F38">
        <v>151.77</v>
      </c>
      <c r="G38">
        <v>36.56</v>
      </c>
      <c r="H38">
        <v>455</v>
      </c>
      <c r="I38">
        <v>110</v>
      </c>
      <c r="J38">
        <v>565</v>
      </c>
    </row>
    <row r="39" spans="1:10" ht="12.75">
      <c r="A39" t="s">
        <v>22</v>
      </c>
      <c r="B39">
        <v>2</v>
      </c>
      <c r="C39">
        <v>607.14</v>
      </c>
      <c r="D39">
        <v>146.26</v>
      </c>
      <c r="F39">
        <v>0</v>
      </c>
      <c r="G39">
        <v>0</v>
      </c>
      <c r="H39">
        <v>607</v>
      </c>
      <c r="I39">
        <v>146</v>
      </c>
      <c r="J39">
        <v>753</v>
      </c>
    </row>
    <row r="40" spans="1:10" ht="12.75">
      <c r="A40" t="s">
        <v>23</v>
      </c>
      <c r="B40">
        <v>3</v>
      </c>
      <c r="C40">
        <v>910.71</v>
      </c>
      <c r="D40">
        <v>219.39</v>
      </c>
      <c r="E40">
        <v>1</v>
      </c>
      <c r="F40">
        <v>151.77</v>
      </c>
      <c r="G40">
        <v>36.56</v>
      </c>
      <c r="H40">
        <v>1062</v>
      </c>
      <c r="I40">
        <v>256</v>
      </c>
      <c r="J40">
        <v>1318</v>
      </c>
    </row>
    <row r="41" spans="1:10" ht="12.75">
      <c r="A41" t="s">
        <v>24</v>
      </c>
      <c r="C41">
        <v>0</v>
      </c>
      <c r="D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ht="12.75">
      <c r="A42" t="s">
        <v>25</v>
      </c>
      <c r="B42">
        <v>23</v>
      </c>
      <c r="C42">
        <v>6982.11</v>
      </c>
      <c r="D42">
        <v>1681.99</v>
      </c>
      <c r="E42">
        <v>9</v>
      </c>
      <c r="F42">
        <v>1365.93</v>
      </c>
      <c r="G42">
        <v>329.04</v>
      </c>
      <c r="H42">
        <v>8348</v>
      </c>
      <c r="I42">
        <v>2011</v>
      </c>
      <c r="J42">
        <v>10359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3">
      <selection activeCell="K9" sqref="K9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6.7109375" style="0" customWidth="1"/>
    <col min="6" max="6" width="8.00390625" style="0" bestFit="1" customWidth="1"/>
    <col min="7" max="7" width="24.7109375" style="0" bestFit="1" customWidth="1"/>
  </cols>
  <sheetData>
    <row r="1" spans="2:6" ht="41.25" customHeight="1">
      <c r="B1" s="50" t="s">
        <v>100</v>
      </c>
      <c r="C1" s="50"/>
      <c r="D1" s="50"/>
      <c r="E1" s="50"/>
      <c r="F1" s="50"/>
    </row>
    <row r="4" spans="1:7" ht="51">
      <c r="A4" s="20"/>
      <c r="B4" s="21" t="s">
        <v>27</v>
      </c>
      <c r="C4" s="21" t="s">
        <v>28</v>
      </c>
      <c r="D4" s="3" t="s">
        <v>29</v>
      </c>
      <c r="E4" s="3" t="s">
        <v>30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72.74</v>
      </c>
      <c r="E5" s="30">
        <v>17.52</v>
      </c>
      <c r="F5" s="30">
        <f aca="true" t="shared" si="0" ref="F5:F28">D5+E5</f>
        <v>90.25999999999999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72.74</v>
      </c>
      <c r="E6" s="30">
        <v>17.52</v>
      </c>
      <c r="F6" s="30">
        <f t="shared" si="0"/>
        <v>90.25999999999999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72.74</v>
      </c>
      <c r="E7" s="30">
        <v>17.52</v>
      </c>
      <c r="F7" s="30">
        <f t="shared" si="0"/>
        <v>90.25999999999999</v>
      </c>
      <c r="G7" s="20" t="s">
        <v>40</v>
      </c>
    </row>
    <row r="8" spans="1:7" ht="25.5">
      <c r="A8" s="23">
        <v>4</v>
      </c>
      <c r="B8" s="23" t="s">
        <v>41</v>
      </c>
      <c r="C8" s="24" t="s">
        <v>42</v>
      </c>
      <c r="D8" s="30">
        <v>72.74</v>
      </c>
      <c r="E8" s="30">
        <v>17.52</v>
      </c>
      <c r="F8" s="30">
        <f t="shared" si="0"/>
        <v>90.25999999999999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72.74</v>
      </c>
      <c r="E9" s="30">
        <v>17.52</v>
      </c>
      <c r="F9" s="30">
        <f t="shared" si="0"/>
        <v>90.25999999999999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72.74</v>
      </c>
      <c r="E10" s="30">
        <v>17.52</v>
      </c>
      <c r="F10" s="30">
        <f t="shared" si="0"/>
        <v>90.25999999999999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72.74</v>
      </c>
      <c r="E11" s="30">
        <v>17.52</v>
      </c>
      <c r="F11" s="30">
        <f t="shared" si="0"/>
        <v>90.25999999999999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72.74</v>
      </c>
      <c r="E12" s="30">
        <v>17.52</v>
      </c>
      <c r="F12" s="30">
        <f t="shared" si="0"/>
        <v>90.25999999999999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72.74</v>
      </c>
      <c r="E13" s="30">
        <v>17.52</v>
      </c>
      <c r="F13" s="30">
        <f t="shared" si="0"/>
        <v>90.25999999999999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72.74</v>
      </c>
      <c r="E14" s="30">
        <v>17.52</v>
      </c>
      <c r="F14" s="30">
        <f t="shared" si="0"/>
        <v>90.25999999999999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72.74</v>
      </c>
      <c r="E15" s="30">
        <v>17.52</v>
      </c>
      <c r="F15" s="30">
        <f>D15+E15</f>
        <v>90.25999999999999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72.74</v>
      </c>
      <c r="E16" s="30">
        <v>17.52</v>
      </c>
      <c r="F16" s="30">
        <f>D16+E16</f>
        <v>90.25999999999999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72.74</v>
      </c>
      <c r="E17" s="30">
        <v>17.52</v>
      </c>
      <c r="F17" s="30">
        <f>D17+E17</f>
        <v>90.25999999999999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72.74</v>
      </c>
      <c r="E18" s="30">
        <v>17.52</v>
      </c>
      <c r="F18" s="30">
        <f>D18+E18</f>
        <v>90.25999999999999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65</v>
      </c>
      <c r="D19" s="30">
        <v>72.74</v>
      </c>
      <c r="E19" s="30">
        <v>17.52</v>
      </c>
      <c r="F19" s="30">
        <f t="shared" si="0"/>
        <v>90.25999999999999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72.74</v>
      </c>
      <c r="E20" s="30">
        <v>17.52</v>
      </c>
      <c r="F20" s="30">
        <f>D20+E20</f>
        <v>90.25999999999999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72.74</v>
      </c>
      <c r="E21" s="30">
        <v>17.52</v>
      </c>
      <c r="F21" s="30">
        <f>D21+E21</f>
        <v>90.25999999999999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72</v>
      </c>
      <c r="D22" s="30">
        <v>72.74</v>
      </c>
      <c r="E22" s="30">
        <v>17.52</v>
      </c>
      <c r="F22" s="30">
        <f>D22+E22</f>
        <v>90.25999999999999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72.74</v>
      </c>
      <c r="E23" s="30">
        <v>17.52</v>
      </c>
      <c r="F23" s="30">
        <f t="shared" si="0"/>
        <v>90.25999999999999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72.74</v>
      </c>
      <c r="E24" s="30">
        <v>17.52</v>
      </c>
      <c r="F24" s="30">
        <f t="shared" si="0"/>
        <v>90.25999999999999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72.74</v>
      </c>
      <c r="E25" s="30">
        <v>17.52</v>
      </c>
      <c r="F25" s="30">
        <f t="shared" si="0"/>
        <v>90.25999999999999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72.74</v>
      </c>
      <c r="E26" s="30">
        <v>17.52</v>
      </c>
      <c r="F26" s="30">
        <f t="shared" si="0"/>
        <v>90.25999999999999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72.74</v>
      </c>
      <c r="E27" s="30">
        <v>17.52</v>
      </c>
      <c r="F27" s="30">
        <f t="shared" si="0"/>
        <v>90.25999999999999</v>
      </c>
      <c r="G27" s="20" t="s">
        <v>79</v>
      </c>
    </row>
    <row r="28" spans="1:7" ht="25.5">
      <c r="A28" s="23">
        <v>24</v>
      </c>
      <c r="B28" s="23" t="s">
        <v>107</v>
      </c>
      <c r="C28" s="24" t="s">
        <v>62</v>
      </c>
      <c r="D28" s="30">
        <v>72.74</v>
      </c>
      <c r="E28" s="30">
        <v>17.52</v>
      </c>
      <c r="F28" s="30">
        <f t="shared" si="0"/>
        <v>90.25999999999999</v>
      </c>
      <c r="G28" s="20" t="s">
        <v>54</v>
      </c>
    </row>
    <row r="29" spans="1:7" ht="12.75">
      <c r="A29" s="20"/>
      <c r="B29" s="25" t="s">
        <v>25</v>
      </c>
      <c r="C29" s="26"/>
      <c r="D29" s="30">
        <f>SUM(D5:D28)</f>
        <v>1745.76</v>
      </c>
      <c r="E29" s="30">
        <f>SUM(E5:E28)</f>
        <v>420.4799999999999</v>
      </c>
      <c r="F29" s="30">
        <f>SUM(F5:F28)</f>
        <v>2166.24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51">
      <c r="A33" s="20"/>
      <c r="B33" s="21" t="s">
        <v>27</v>
      </c>
      <c r="C33" s="21" t="s">
        <v>28</v>
      </c>
      <c r="D33" s="3" t="s">
        <v>29</v>
      </c>
      <c r="E33" s="3" t="s">
        <v>30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26.23</v>
      </c>
      <c r="E34" s="30">
        <v>6.32</v>
      </c>
      <c r="F34" s="20">
        <f aca="true" t="shared" si="1" ref="F34:F46">SUM(D34:E34)</f>
        <v>32.55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26.23</v>
      </c>
      <c r="E35" s="30">
        <v>6.32</v>
      </c>
      <c r="F35" s="20">
        <f>SUM(D35:E35)</f>
        <v>32.55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26.23</v>
      </c>
      <c r="E36" s="30">
        <v>6.32</v>
      </c>
      <c r="F36" s="20">
        <f>SUM(D36:E36)</f>
        <v>32.55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26.23</v>
      </c>
      <c r="E37" s="30">
        <v>6.32</v>
      </c>
      <c r="F37" s="20">
        <f t="shared" si="1"/>
        <v>32.55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26.23</v>
      </c>
      <c r="E38" s="30">
        <v>6.32</v>
      </c>
      <c r="F38" s="20">
        <f t="shared" si="1"/>
        <v>32.55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26.23</v>
      </c>
      <c r="E39" s="30">
        <v>6.32</v>
      </c>
      <c r="F39" s="20">
        <f t="shared" si="1"/>
        <v>32.55</v>
      </c>
      <c r="G39" s="20" t="s">
        <v>54</v>
      </c>
    </row>
    <row r="40" spans="1:7" ht="12.75">
      <c r="A40" s="28">
        <v>7</v>
      </c>
      <c r="B40" s="33" t="s">
        <v>108</v>
      </c>
      <c r="C40" s="34" t="s">
        <v>111</v>
      </c>
      <c r="D40" s="20">
        <v>26.23</v>
      </c>
      <c r="E40" s="30">
        <v>6.32</v>
      </c>
      <c r="F40" s="20">
        <f t="shared" si="1"/>
        <v>32.55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30">
        <v>29</v>
      </c>
      <c r="E41" s="30">
        <v>6.99</v>
      </c>
      <c r="F41" s="20">
        <f>SUM(D41:E41)</f>
        <v>35.99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26.23</v>
      </c>
      <c r="E42" s="30">
        <v>6.32</v>
      </c>
      <c r="F42" s="20">
        <f>SUM(D42:E42)</f>
        <v>32.55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26.23</v>
      </c>
      <c r="E43" s="30">
        <v>6.32</v>
      </c>
      <c r="F43" s="20">
        <f>SUM(D43:E43)</f>
        <v>32.55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26.23</v>
      </c>
      <c r="E44" s="30">
        <v>6.32</v>
      </c>
      <c r="F44" s="20">
        <f t="shared" si="1"/>
        <v>32.55</v>
      </c>
      <c r="G44" s="20" t="s">
        <v>99</v>
      </c>
    </row>
    <row r="45" spans="1:7" ht="25.5">
      <c r="A45" s="28">
        <v>12</v>
      </c>
      <c r="B45" s="35" t="s">
        <v>109</v>
      </c>
      <c r="C45" s="34" t="s">
        <v>112</v>
      </c>
      <c r="D45" s="20">
        <v>26.23</v>
      </c>
      <c r="E45" s="30">
        <v>6.32</v>
      </c>
      <c r="F45" s="20">
        <f t="shared" si="1"/>
        <v>32.55</v>
      </c>
      <c r="G45" s="20" t="s">
        <v>43</v>
      </c>
    </row>
    <row r="46" spans="1:7" ht="38.25">
      <c r="A46" s="28">
        <v>13</v>
      </c>
      <c r="B46" s="35" t="s">
        <v>110</v>
      </c>
      <c r="C46" s="34" t="s">
        <v>36</v>
      </c>
      <c r="D46" s="20">
        <v>26.23</v>
      </c>
      <c r="E46" s="30">
        <v>6.32</v>
      </c>
      <c r="F46" s="20">
        <f t="shared" si="1"/>
        <v>32.55</v>
      </c>
      <c r="G46" s="20" t="s">
        <v>37</v>
      </c>
    </row>
    <row r="47" spans="1:7" ht="12.75">
      <c r="A47" s="20"/>
      <c r="B47" s="25" t="s">
        <v>25</v>
      </c>
      <c r="C47" s="20"/>
      <c r="D47" s="20">
        <f>SUM(D34:D46)</f>
        <v>343.76000000000005</v>
      </c>
      <c r="E47" s="20">
        <f>SUM(E34:E46)</f>
        <v>82.82999999999998</v>
      </c>
      <c r="F47" s="20">
        <f>SUM(F34:F46)</f>
        <v>426.5900000000001</v>
      </c>
      <c r="G47" s="20"/>
    </row>
    <row r="48" spans="1:7" ht="12.75">
      <c r="A48" s="27"/>
      <c r="B48" s="27"/>
      <c r="C48" s="27"/>
      <c r="D48" s="27"/>
      <c r="E48" s="27"/>
      <c r="F48" s="27"/>
      <c r="G48" s="27"/>
    </row>
    <row r="49" spans="5:6" ht="12.75">
      <c r="E49" t="s">
        <v>9</v>
      </c>
      <c r="F49" s="1">
        <f>F29+F47</f>
        <v>2592.83</v>
      </c>
    </row>
    <row r="51" spans="2:8" ht="12.75">
      <c r="B51" s="37">
        <v>123</v>
      </c>
      <c r="C51" t="s">
        <v>25</v>
      </c>
      <c r="D51" s="31">
        <f>D5+D34</f>
        <v>98.97</v>
      </c>
      <c r="E51" s="31">
        <f>E5+E34</f>
        <v>23.84</v>
      </c>
      <c r="F51" s="31">
        <f>D51+E51</f>
        <v>122.81</v>
      </c>
      <c r="G51" s="20" t="s">
        <v>34</v>
      </c>
      <c r="H51" s="37"/>
    </row>
    <row r="52" spans="2:8" ht="12.75">
      <c r="B52" s="37">
        <v>123</v>
      </c>
      <c r="D52" s="31">
        <f>D6+D46</f>
        <v>98.97</v>
      </c>
      <c r="E52" s="31">
        <f>E6+E46</f>
        <v>23.84</v>
      </c>
      <c r="F52" s="31">
        <f aca="true" t="shared" si="2" ref="F52:F60">D52+E52</f>
        <v>122.81</v>
      </c>
      <c r="G52" s="20" t="s">
        <v>37</v>
      </c>
      <c r="H52" s="37"/>
    </row>
    <row r="53" spans="2:8" ht="12.75">
      <c r="B53" s="37">
        <v>123</v>
      </c>
      <c r="D53" s="31">
        <f>D7+D35</f>
        <v>98.97</v>
      </c>
      <c r="E53" s="31">
        <f>E7+E35</f>
        <v>23.84</v>
      </c>
      <c r="F53" s="31">
        <f t="shared" si="2"/>
        <v>122.81</v>
      </c>
      <c r="G53" s="20" t="s">
        <v>40</v>
      </c>
      <c r="H53" s="37"/>
    </row>
    <row r="54" spans="2:8" ht="12.75">
      <c r="B54" s="37">
        <v>336</v>
      </c>
      <c r="D54" s="31">
        <f>D8+D9+D10+D36+D45</f>
        <v>270.67999999999995</v>
      </c>
      <c r="E54" s="31">
        <f>E8+E9+E10+E36+E45</f>
        <v>65.2</v>
      </c>
      <c r="F54" s="31">
        <f t="shared" si="2"/>
        <v>335.87999999999994</v>
      </c>
      <c r="G54" s="20" t="s">
        <v>43</v>
      </c>
      <c r="H54" s="37"/>
    </row>
    <row r="55" spans="2:8" ht="12.75">
      <c r="B55" s="37">
        <v>180</v>
      </c>
      <c r="D55" s="31">
        <f>D11+D12</f>
        <v>145.48</v>
      </c>
      <c r="E55" s="31">
        <f>E11+E12</f>
        <v>35.04</v>
      </c>
      <c r="F55" s="31">
        <f t="shared" si="2"/>
        <v>180.51999999999998</v>
      </c>
      <c r="G55" s="20" t="s">
        <v>50</v>
      </c>
      <c r="H55" s="37"/>
    </row>
    <row r="56" spans="2:8" ht="12.75">
      <c r="B56" s="37">
        <v>798</v>
      </c>
      <c r="D56" s="31">
        <f>D13+D14+D15+D16+D17+D18+D37+D38+D39+D40+D41+D28</f>
        <v>643.1</v>
      </c>
      <c r="E56" s="31">
        <f>E13+E14+E15+E16+E17+E18+E37+E38+E39+E40+E41+E28</f>
        <v>154.91</v>
      </c>
      <c r="F56" s="31">
        <f t="shared" si="2"/>
        <v>798.01</v>
      </c>
      <c r="G56" s="20" t="s">
        <v>54</v>
      </c>
      <c r="H56" s="37"/>
    </row>
    <row r="57" spans="2:8" ht="12.75">
      <c r="B57" s="37">
        <v>271</v>
      </c>
      <c r="D57" s="31">
        <f>D19+D20+D21</f>
        <v>218.21999999999997</v>
      </c>
      <c r="E57" s="31">
        <f>E19+E20+E21</f>
        <v>52.56</v>
      </c>
      <c r="F57" s="31">
        <f t="shared" si="2"/>
        <v>270.78</v>
      </c>
      <c r="G57" s="20" t="s">
        <v>66</v>
      </c>
      <c r="H57" s="37"/>
    </row>
    <row r="58" spans="2:8" ht="12.75">
      <c r="B58" s="37">
        <v>90</v>
      </c>
      <c r="D58" s="31">
        <f>D22</f>
        <v>72.74</v>
      </c>
      <c r="E58" s="31">
        <f>E22</f>
        <v>17.52</v>
      </c>
      <c r="F58" s="31">
        <f t="shared" si="2"/>
        <v>90.25999999999999</v>
      </c>
      <c r="G58" s="20" t="s">
        <v>73</v>
      </c>
      <c r="H58" s="37"/>
    </row>
    <row r="59" spans="2:8" ht="12.75">
      <c r="B59" s="37">
        <v>246</v>
      </c>
      <c r="D59" s="31">
        <f>D23+D24+D42+D43</f>
        <v>197.93999999999997</v>
      </c>
      <c r="E59" s="31">
        <f>E23+E24+E42+E43</f>
        <v>47.68</v>
      </c>
      <c r="F59" s="31">
        <f t="shared" si="2"/>
        <v>245.61999999999998</v>
      </c>
      <c r="G59" s="20" t="s">
        <v>75</v>
      </c>
      <c r="H59" s="37"/>
    </row>
    <row r="60" spans="2:8" ht="12.75">
      <c r="B60" s="37">
        <v>303</v>
      </c>
      <c r="D60" s="31">
        <f>D25+D26+D27+D44</f>
        <v>244.44999999999996</v>
      </c>
      <c r="E60" s="31">
        <f>E25+E26+E27+E44</f>
        <v>58.88</v>
      </c>
      <c r="F60" s="31">
        <f t="shared" si="2"/>
        <v>303.33</v>
      </c>
      <c r="G60" s="20" t="s">
        <v>79</v>
      </c>
      <c r="H60" s="37"/>
    </row>
    <row r="61" spans="2:8" ht="12.75">
      <c r="B61" s="37">
        <f>SUM(B51:B60)</f>
        <v>2593</v>
      </c>
      <c r="D61" s="6">
        <f>SUBTOTAL(9,D51:D60)</f>
        <v>2089.52</v>
      </c>
      <c r="E61" s="6">
        <f>SUBTOTAL(9,E51:E60)</f>
        <v>503.30999999999995</v>
      </c>
      <c r="F61" s="38">
        <f>SUM(F51:F60)</f>
        <v>2592.83</v>
      </c>
      <c r="H61" s="37"/>
    </row>
    <row r="63" spans="2:3" ht="12.75">
      <c r="B63" t="s">
        <v>113</v>
      </c>
      <c r="C63" s="37">
        <f>B61-B56-B60</f>
        <v>1492</v>
      </c>
    </row>
  </sheetData>
  <sheetProtection/>
  <mergeCells count="1">
    <mergeCell ref="B1:F1"/>
  </mergeCells>
  <printOptions/>
  <pageMargins left="0.17" right="0.18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6.7109375" style="0" customWidth="1"/>
    <col min="6" max="6" width="8.00390625" style="0" bestFit="1" customWidth="1"/>
    <col min="7" max="7" width="24.7109375" style="0" bestFit="1" customWidth="1"/>
  </cols>
  <sheetData>
    <row r="2" spans="2:6" ht="41.25" customHeight="1">
      <c r="B2" s="50" t="s">
        <v>100</v>
      </c>
      <c r="C2" s="50"/>
      <c r="D2" s="50"/>
      <c r="E2" s="50"/>
      <c r="F2" s="50"/>
    </row>
    <row r="5" spans="1:7" ht="51">
      <c r="A5" s="20"/>
      <c r="B5" s="21" t="s">
        <v>27</v>
      </c>
      <c r="C5" s="21" t="s">
        <v>28</v>
      </c>
      <c r="D5" s="3" t="s">
        <v>29</v>
      </c>
      <c r="E5" s="3" t="s">
        <v>30</v>
      </c>
      <c r="F5" s="3" t="s">
        <v>25</v>
      </c>
      <c r="G5" s="4" t="s">
        <v>31</v>
      </c>
    </row>
    <row r="6" spans="1:7" ht="25.5">
      <c r="A6" s="22">
        <v>1</v>
      </c>
      <c r="B6" s="23" t="s">
        <v>32</v>
      </c>
      <c r="C6" s="24" t="s">
        <v>33</v>
      </c>
      <c r="D6" s="30">
        <v>75.9</v>
      </c>
      <c r="E6" s="30">
        <f>ROUND(D6*0.2409,1)</f>
        <v>18.3</v>
      </c>
      <c r="F6" s="30">
        <f aca="true" t="shared" si="0" ref="F6:F28">D6+E6</f>
        <v>94.2</v>
      </c>
      <c r="G6" s="20" t="s">
        <v>34</v>
      </c>
    </row>
    <row r="7" spans="1:7" ht="25.5">
      <c r="A7" s="23">
        <v>2</v>
      </c>
      <c r="B7" s="23" t="s">
        <v>35</v>
      </c>
      <c r="C7" s="24" t="s">
        <v>36</v>
      </c>
      <c r="D7" s="30">
        <v>75.9</v>
      </c>
      <c r="E7" s="30">
        <f aca="true" t="shared" si="1" ref="E7:E28">ROUND(D7*0.2409,1)</f>
        <v>18.3</v>
      </c>
      <c r="F7" s="30">
        <f t="shared" si="0"/>
        <v>94.2</v>
      </c>
      <c r="G7" s="20" t="s">
        <v>37</v>
      </c>
    </row>
    <row r="8" spans="1:7" ht="25.5">
      <c r="A8" s="22">
        <v>3</v>
      </c>
      <c r="B8" s="23" t="s">
        <v>38</v>
      </c>
      <c r="C8" s="24" t="s">
        <v>39</v>
      </c>
      <c r="D8" s="30">
        <v>75.9</v>
      </c>
      <c r="E8" s="30">
        <f t="shared" si="1"/>
        <v>18.3</v>
      </c>
      <c r="F8" s="30">
        <f t="shared" si="0"/>
        <v>94.2</v>
      </c>
      <c r="G8" s="20" t="s">
        <v>40</v>
      </c>
    </row>
    <row r="9" spans="1:7" ht="25.5">
      <c r="A9" s="23">
        <v>4</v>
      </c>
      <c r="B9" s="23" t="s">
        <v>41</v>
      </c>
      <c r="C9" s="24" t="s">
        <v>42</v>
      </c>
      <c r="D9" s="30">
        <v>75.9</v>
      </c>
      <c r="E9" s="30">
        <f t="shared" si="1"/>
        <v>18.3</v>
      </c>
      <c r="F9" s="30">
        <f t="shared" si="0"/>
        <v>94.2</v>
      </c>
      <c r="G9" s="20" t="s">
        <v>43</v>
      </c>
    </row>
    <row r="10" spans="1:7" ht="25.5">
      <c r="A10" s="22">
        <v>5</v>
      </c>
      <c r="B10" s="23" t="s">
        <v>44</v>
      </c>
      <c r="C10" s="24" t="s">
        <v>45</v>
      </c>
      <c r="D10" s="30">
        <v>75.9</v>
      </c>
      <c r="E10" s="30">
        <f t="shared" si="1"/>
        <v>18.3</v>
      </c>
      <c r="F10" s="30">
        <f t="shared" si="0"/>
        <v>94.2</v>
      </c>
      <c r="G10" s="20" t="s">
        <v>43</v>
      </c>
    </row>
    <row r="11" spans="1:7" ht="25.5">
      <c r="A11" s="23">
        <v>6</v>
      </c>
      <c r="B11" s="23" t="s">
        <v>46</v>
      </c>
      <c r="C11" s="24" t="s">
        <v>47</v>
      </c>
      <c r="D11" s="30">
        <v>75.9</v>
      </c>
      <c r="E11" s="30">
        <f t="shared" si="1"/>
        <v>18.3</v>
      </c>
      <c r="F11" s="30">
        <f t="shared" si="0"/>
        <v>94.2</v>
      </c>
      <c r="G11" s="20" t="s">
        <v>43</v>
      </c>
    </row>
    <row r="12" spans="1:7" ht="25.5">
      <c r="A12" s="22">
        <v>7</v>
      </c>
      <c r="B12" s="23" t="s">
        <v>48</v>
      </c>
      <c r="C12" s="24" t="s">
        <v>49</v>
      </c>
      <c r="D12" s="30">
        <v>75.9</v>
      </c>
      <c r="E12" s="30">
        <f t="shared" si="1"/>
        <v>18.3</v>
      </c>
      <c r="F12" s="30">
        <f t="shared" si="0"/>
        <v>94.2</v>
      </c>
      <c r="G12" s="20" t="s">
        <v>50</v>
      </c>
    </row>
    <row r="13" spans="1:7" ht="25.5">
      <c r="A13" s="23">
        <v>8</v>
      </c>
      <c r="B13" s="23" t="s">
        <v>51</v>
      </c>
      <c r="C13" s="24" t="s">
        <v>45</v>
      </c>
      <c r="D13" s="30">
        <v>75.9</v>
      </c>
      <c r="E13" s="30">
        <f t="shared" si="1"/>
        <v>18.3</v>
      </c>
      <c r="F13" s="30">
        <f t="shared" si="0"/>
        <v>94.2</v>
      </c>
      <c r="G13" s="20" t="s">
        <v>50</v>
      </c>
    </row>
    <row r="14" spans="1:7" ht="12.75">
      <c r="A14" s="22">
        <v>9</v>
      </c>
      <c r="B14" s="23" t="s">
        <v>52</v>
      </c>
      <c r="C14" s="24" t="s">
        <v>53</v>
      </c>
      <c r="D14" s="30">
        <v>75.9</v>
      </c>
      <c r="E14" s="30">
        <f t="shared" si="1"/>
        <v>18.3</v>
      </c>
      <c r="F14" s="30">
        <f t="shared" si="0"/>
        <v>94.2</v>
      </c>
      <c r="G14" s="20" t="s">
        <v>54</v>
      </c>
    </row>
    <row r="15" spans="1:7" ht="25.5">
      <c r="A15" s="23">
        <v>10</v>
      </c>
      <c r="B15" s="23" t="s">
        <v>55</v>
      </c>
      <c r="C15" s="24" t="s">
        <v>56</v>
      </c>
      <c r="D15" s="30">
        <v>75.9</v>
      </c>
      <c r="E15" s="30">
        <f t="shared" si="1"/>
        <v>18.3</v>
      </c>
      <c r="F15" s="30">
        <f t="shared" si="0"/>
        <v>94.2</v>
      </c>
      <c r="G15" s="20" t="s">
        <v>54</v>
      </c>
    </row>
    <row r="16" spans="1:7" ht="25.5">
      <c r="A16" s="22">
        <v>11</v>
      </c>
      <c r="B16" s="23" t="s">
        <v>57</v>
      </c>
      <c r="C16" s="24" t="s">
        <v>58</v>
      </c>
      <c r="D16" s="30">
        <v>75.9</v>
      </c>
      <c r="E16" s="30">
        <f t="shared" si="1"/>
        <v>18.3</v>
      </c>
      <c r="F16" s="30">
        <f>D16+E16</f>
        <v>94.2</v>
      </c>
      <c r="G16" s="20" t="s">
        <v>54</v>
      </c>
    </row>
    <row r="17" spans="1:7" ht="25.5">
      <c r="A17" s="23">
        <v>12</v>
      </c>
      <c r="B17" s="23" t="s">
        <v>59</v>
      </c>
      <c r="C17" s="24" t="s">
        <v>60</v>
      </c>
      <c r="D17" s="30">
        <v>75.9</v>
      </c>
      <c r="E17" s="30">
        <f t="shared" si="1"/>
        <v>18.3</v>
      </c>
      <c r="F17" s="30">
        <f>D17+E17</f>
        <v>94.2</v>
      </c>
      <c r="G17" s="20" t="s">
        <v>54</v>
      </c>
    </row>
    <row r="18" spans="1:7" ht="25.5">
      <c r="A18" s="22">
        <v>13</v>
      </c>
      <c r="B18" s="23" t="s">
        <v>61</v>
      </c>
      <c r="C18" s="24" t="s">
        <v>62</v>
      </c>
      <c r="D18" s="30">
        <v>75.9</v>
      </c>
      <c r="E18" s="30">
        <f t="shared" si="1"/>
        <v>18.3</v>
      </c>
      <c r="F18" s="30">
        <f>D18+E18</f>
        <v>94.2</v>
      </c>
      <c r="G18" s="20" t="s">
        <v>54</v>
      </c>
    </row>
    <row r="19" spans="1:7" ht="25.5">
      <c r="A19" s="23">
        <v>14</v>
      </c>
      <c r="B19" s="23" t="s">
        <v>63</v>
      </c>
      <c r="C19" s="24" t="s">
        <v>62</v>
      </c>
      <c r="D19" s="30">
        <v>75.9</v>
      </c>
      <c r="E19" s="30">
        <f t="shared" si="1"/>
        <v>18.3</v>
      </c>
      <c r="F19" s="30">
        <f>D19+E19</f>
        <v>94.2</v>
      </c>
      <c r="G19" s="20" t="s">
        <v>54</v>
      </c>
    </row>
    <row r="20" spans="1:7" ht="25.5">
      <c r="A20" s="22">
        <v>15</v>
      </c>
      <c r="B20" s="23" t="s">
        <v>64</v>
      </c>
      <c r="C20" s="24" t="s">
        <v>65</v>
      </c>
      <c r="D20" s="30">
        <v>75.9</v>
      </c>
      <c r="E20" s="30">
        <f t="shared" si="1"/>
        <v>18.3</v>
      </c>
      <c r="F20" s="30">
        <f t="shared" si="0"/>
        <v>94.2</v>
      </c>
      <c r="G20" s="20" t="s">
        <v>66</v>
      </c>
    </row>
    <row r="21" spans="1:7" ht="25.5">
      <c r="A21" s="23">
        <v>16</v>
      </c>
      <c r="B21" s="23" t="s">
        <v>67</v>
      </c>
      <c r="C21" s="24" t="s">
        <v>68</v>
      </c>
      <c r="D21" s="30">
        <v>75.9</v>
      </c>
      <c r="E21" s="30">
        <f t="shared" si="1"/>
        <v>18.3</v>
      </c>
      <c r="F21" s="30">
        <f>D21+E21</f>
        <v>94.2</v>
      </c>
      <c r="G21" s="20" t="s">
        <v>66</v>
      </c>
    </row>
    <row r="22" spans="1:7" ht="25.5">
      <c r="A22" s="22">
        <v>17</v>
      </c>
      <c r="B22" s="23" t="s">
        <v>69</v>
      </c>
      <c r="C22" s="24" t="s">
        <v>70</v>
      </c>
      <c r="D22" s="30">
        <v>75.9</v>
      </c>
      <c r="E22" s="30">
        <f t="shared" si="1"/>
        <v>18.3</v>
      </c>
      <c r="F22" s="30">
        <f>D22+E22</f>
        <v>94.2</v>
      </c>
      <c r="G22" s="20" t="s">
        <v>66</v>
      </c>
    </row>
    <row r="23" spans="1:7" ht="25.5">
      <c r="A23" s="23">
        <v>18</v>
      </c>
      <c r="B23" s="23" t="s">
        <v>71</v>
      </c>
      <c r="C23" s="24" t="s">
        <v>72</v>
      </c>
      <c r="D23" s="30">
        <v>75.9</v>
      </c>
      <c r="E23" s="30">
        <f t="shared" si="1"/>
        <v>18.3</v>
      </c>
      <c r="F23" s="30">
        <f>D23+E23</f>
        <v>94.2</v>
      </c>
      <c r="G23" s="20" t="s">
        <v>73</v>
      </c>
    </row>
    <row r="24" spans="1:7" ht="12.75">
      <c r="A24" s="22">
        <v>19</v>
      </c>
      <c r="B24" s="23" t="s">
        <v>74</v>
      </c>
      <c r="C24" s="24" t="s">
        <v>53</v>
      </c>
      <c r="D24" s="30">
        <v>75.9</v>
      </c>
      <c r="E24" s="30">
        <f t="shared" si="1"/>
        <v>18.3</v>
      </c>
      <c r="F24" s="30">
        <f t="shared" si="0"/>
        <v>94.2</v>
      </c>
      <c r="G24" s="20" t="s">
        <v>75</v>
      </c>
    </row>
    <row r="25" spans="1:7" ht="25.5">
      <c r="A25" s="23">
        <v>20</v>
      </c>
      <c r="B25" s="23" t="s">
        <v>76</v>
      </c>
      <c r="C25" s="24" t="s">
        <v>33</v>
      </c>
      <c r="D25" s="30">
        <v>75.9</v>
      </c>
      <c r="E25" s="30">
        <f t="shared" si="1"/>
        <v>18.3</v>
      </c>
      <c r="F25" s="30">
        <f t="shared" si="0"/>
        <v>94.2</v>
      </c>
      <c r="G25" s="20" t="s">
        <v>75</v>
      </c>
    </row>
    <row r="26" spans="1:7" ht="25.5">
      <c r="A26" s="22">
        <v>21</v>
      </c>
      <c r="B26" s="23" t="s">
        <v>77</v>
      </c>
      <c r="C26" s="24" t="s">
        <v>78</v>
      </c>
      <c r="D26" s="30">
        <v>75.9</v>
      </c>
      <c r="E26" s="30">
        <f t="shared" si="1"/>
        <v>18.3</v>
      </c>
      <c r="F26" s="30">
        <f t="shared" si="0"/>
        <v>94.2</v>
      </c>
      <c r="G26" s="20" t="s">
        <v>79</v>
      </c>
    </row>
    <row r="27" spans="1:7" ht="25.5">
      <c r="A27" s="23">
        <v>22</v>
      </c>
      <c r="B27" s="23" t="s">
        <v>80</v>
      </c>
      <c r="C27" s="24" t="s">
        <v>81</v>
      </c>
      <c r="D27" s="30">
        <v>75.9</v>
      </c>
      <c r="E27" s="30">
        <f t="shared" si="1"/>
        <v>18.3</v>
      </c>
      <c r="F27" s="30">
        <f t="shared" si="0"/>
        <v>94.2</v>
      </c>
      <c r="G27" s="20" t="s">
        <v>79</v>
      </c>
    </row>
    <row r="28" spans="1:7" ht="25.5">
      <c r="A28" s="23">
        <v>23</v>
      </c>
      <c r="B28" s="23" t="s">
        <v>82</v>
      </c>
      <c r="C28" s="24" t="s">
        <v>83</v>
      </c>
      <c r="D28" s="30">
        <v>75.9</v>
      </c>
      <c r="E28" s="30">
        <f t="shared" si="1"/>
        <v>18.3</v>
      </c>
      <c r="F28" s="30">
        <f t="shared" si="0"/>
        <v>94.2</v>
      </c>
      <c r="G28" s="20" t="s">
        <v>79</v>
      </c>
    </row>
    <row r="29" spans="1:7" ht="12.75">
      <c r="A29" s="20"/>
      <c r="B29" s="25" t="s">
        <v>25</v>
      </c>
      <c r="C29" s="26"/>
      <c r="D29" s="30">
        <f>SUM(D6:D28)</f>
        <v>1745.7000000000007</v>
      </c>
      <c r="E29" s="30">
        <f>SUM(E6:E28)</f>
        <v>420.90000000000015</v>
      </c>
      <c r="F29" s="30">
        <f>SUM(F6:F28)</f>
        <v>2166.6000000000004</v>
      </c>
      <c r="G29" s="20">
        <v>0</v>
      </c>
    </row>
    <row r="30" spans="1:7" ht="12.75">
      <c r="A30" s="27"/>
      <c r="B30" s="27"/>
      <c r="C30" s="27"/>
      <c r="D30" s="27">
        <v>72.74</v>
      </c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51">
      <c r="A33" s="20"/>
      <c r="B33" s="21" t="s">
        <v>27</v>
      </c>
      <c r="C33" s="21" t="s">
        <v>28</v>
      </c>
      <c r="D33" s="3" t="s">
        <v>29</v>
      </c>
      <c r="E33" s="3" t="s">
        <v>30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31</v>
      </c>
      <c r="E34" s="30">
        <f>ROUND(D34*0.2409,1)</f>
        <v>7.5</v>
      </c>
      <c r="F34" s="20">
        <f aca="true" t="shared" si="2" ref="F34:F44">SUM(D34:E34)</f>
        <v>38.5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31</v>
      </c>
      <c r="E35" s="30">
        <f aca="true" t="shared" si="3" ref="E35:E44">ROUND(D35*0.2409,1)</f>
        <v>7.5</v>
      </c>
      <c r="F35" s="20">
        <f>SUM(D35:E35)</f>
        <v>38.5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31</v>
      </c>
      <c r="E36" s="30">
        <f t="shared" si="3"/>
        <v>7.5</v>
      </c>
      <c r="F36" s="20">
        <f>SUM(D36:E36)</f>
        <v>38.5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31</v>
      </c>
      <c r="E37" s="30">
        <f t="shared" si="3"/>
        <v>7.5</v>
      </c>
      <c r="F37" s="20">
        <f t="shared" si="2"/>
        <v>38.5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31</v>
      </c>
      <c r="E38" s="30">
        <f t="shared" si="3"/>
        <v>7.5</v>
      </c>
      <c r="F38" s="20">
        <f t="shared" si="2"/>
        <v>38.5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31</v>
      </c>
      <c r="E39" s="30">
        <f t="shared" si="3"/>
        <v>7.5</v>
      </c>
      <c r="F39" s="20">
        <f t="shared" si="2"/>
        <v>38.5</v>
      </c>
      <c r="G39" s="20" t="s">
        <v>54</v>
      </c>
    </row>
    <row r="40" spans="1:7" ht="25.5">
      <c r="A40" s="28">
        <v>7</v>
      </c>
      <c r="B40" s="33" t="s">
        <v>95</v>
      </c>
      <c r="C40" s="34" t="s">
        <v>93</v>
      </c>
      <c r="D40" s="20">
        <v>31</v>
      </c>
      <c r="E40" s="30">
        <f t="shared" si="3"/>
        <v>7.5</v>
      </c>
      <c r="F40" s="20">
        <f t="shared" si="2"/>
        <v>38.5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20">
        <v>31</v>
      </c>
      <c r="E41" s="30">
        <f t="shared" si="3"/>
        <v>7.5</v>
      </c>
      <c r="F41" s="20">
        <f>SUM(D41:E41)</f>
        <v>38.5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31</v>
      </c>
      <c r="E42" s="30">
        <f t="shared" si="3"/>
        <v>7.5</v>
      </c>
      <c r="F42" s="20">
        <f>SUM(D42:E42)</f>
        <v>38.5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31</v>
      </c>
      <c r="E43" s="30">
        <f t="shared" si="3"/>
        <v>7.5</v>
      </c>
      <c r="F43" s="20">
        <f>SUM(D43:E43)</f>
        <v>38.5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31</v>
      </c>
      <c r="E44" s="30">
        <f t="shared" si="3"/>
        <v>7.5</v>
      </c>
      <c r="F44" s="20">
        <f t="shared" si="2"/>
        <v>38.5</v>
      </c>
      <c r="G44" s="20" t="s">
        <v>99</v>
      </c>
    </row>
    <row r="45" spans="1:7" ht="12.75">
      <c r="A45" s="20"/>
      <c r="B45" s="25" t="s">
        <v>25</v>
      </c>
      <c r="C45" s="20"/>
      <c r="D45" s="20">
        <f>SUM(D34:D44)</f>
        <v>341</v>
      </c>
      <c r="E45" s="30">
        <f>SUM(E34:E44)</f>
        <v>82.5</v>
      </c>
      <c r="F45" s="20">
        <f>SUM(F34:F44)</f>
        <v>423.5</v>
      </c>
      <c r="G45" s="20"/>
    </row>
    <row r="46" spans="1:7" ht="12.75">
      <c r="A46" s="27"/>
      <c r="B46" s="27"/>
      <c r="C46" s="27"/>
      <c r="D46" s="27">
        <v>26.23</v>
      </c>
      <c r="E46" s="27"/>
      <c r="F46" s="27"/>
      <c r="G46" s="27"/>
    </row>
    <row r="47" spans="5:6" ht="12.75">
      <c r="E47" t="s">
        <v>9</v>
      </c>
      <c r="F47" s="1">
        <f>F29+F45</f>
        <v>2590.1000000000004</v>
      </c>
    </row>
    <row r="49" spans="2:7" ht="12.75">
      <c r="B49" s="31">
        <f>D49+E49</f>
        <v>132.70000000000002</v>
      </c>
      <c r="C49" t="s">
        <v>25</v>
      </c>
      <c r="D49" s="31">
        <f>D6+D34</f>
        <v>106.9</v>
      </c>
      <c r="E49" s="31">
        <f>E6+E34</f>
        <v>25.8</v>
      </c>
      <c r="F49" s="32">
        <f>ROUND(D49+E49,0)</f>
        <v>133</v>
      </c>
      <c r="G49" s="20" t="s">
        <v>34</v>
      </c>
    </row>
    <row r="50" spans="2:7" ht="12.75">
      <c r="B50" s="31">
        <f aca="true" t="shared" si="4" ref="B50:B59">D50+E50</f>
        <v>94.2</v>
      </c>
      <c r="D50" s="31">
        <f>D7</f>
        <v>75.9</v>
      </c>
      <c r="E50" s="31">
        <f>E7</f>
        <v>18.3</v>
      </c>
      <c r="F50" s="32">
        <f aca="true" t="shared" si="5" ref="F50:F58">ROUND(D50+E50,0)</f>
        <v>94</v>
      </c>
      <c r="G50" s="20" t="s">
        <v>37</v>
      </c>
    </row>
    <row r="51" spans="2:7" ht="12.75">
      <c r="B51" s="31">
        <f t="shared" si="4"/>
        <v>132.70000000000002</v>
      </c>
      <c r="D51" s="31">
        <f>D8+D35</f>
        <v>106.9</v>
      </c>
      <c r="E51" s="31">
        <f>E8+E35</f>
        <v>25.8</v>
      </c>
      <c r="F51" s="32">
        <f t="shared" si="5"/>
        <v>133</v>
      </c>
      <c r="G51" s="20" t="s">
        <v>40</v>
      </c>
    </row>
    <row r="52" spans="2:7" ht="12.75">
      <c r="B52" s="31">
        <f t="shared" si="4"/>
        <v>321.1</v>
      </c>
      <c r="D52" s="31">
        <f>D9+D10+D11+D36</f>
        <v>258.70000000000005</v>
      </c>
      <c r="E52" s="31">
        <f>E9+E10+E11+E36</f>
        <v>62.400000000000006</v>
      </c>
      <c r="F52" s="32">
        <f t="shared" si="5"/>
        <v>321</v>
      </c>
      <c r="G52" s="20" t="s">
        <v>43</v>
      </c>
    </row>
    <row r="53" spans="2:7" ht="12.75">
      <c r="B53" s="31">
        <f t="shared" si="4"/>
        <v>188.4</v>
      </c>
      <c r="D53" s="31">
        <f>D12+D13</f>
        <v>151.8</v>
      </c>
      <c r="E53" s="31">
        <f>E12+E13</f>
        <v>36.6</v>
      </c>
      <c r="F53" s="32">
        <f t="shared" si="5"/>
        <v>188</v>
      </c>
      <c r="G53" s="20" t="s">
        <v>50</v>
      </c>
    </row>
    <row r="54" spans="2:7" ht="12.75">
      <c r="B54" s="31">
        <f t="shared" si="4"/>
        <v>757.7</v>
      </c>
      <c r="D54" s="31">
        <f>D14+D15+D16+D17+D18+D19+D37+D38+D39+D40+D41</f>
        <v>610.4</v>
      </c>
      <c r="E54" s="31">
        <f>E14+E15+E16+E17+E18+E19+E37+E38+E39+E40+E41</f>
        <v>147.3</v>
      </c>
      <c r="F54" s="32">
        <f t="shared" si="5"/>
        <v>758</v>
      </c>
      <c r="G54" s="20" t="s">
        <v>54</v>
      </c>
    </row>
    <row r="55" spans="2:7" ht="12.75">
      <c r="B55" s="31">
        <f t="shared" si="4"/>
        <v>282.6</v>
      </c>
      <c r="D55" s="31">
        <f>D20+D21+D22</f>
        <v>227.70000000000002</v>
      </c>
      <c r="E55" s="31">
        <f>E20+E21+E22</f>
        <v>54.900000000000006</v>
      </c>
      <c r="F55" s="32">
        <f t="shared" si="5"/>
        <v>283</v>
      </c>
      <c r="G55" s="20" t="s">
        <v>66</v>
      </c>
    </row>
    <row r="56" spans="2:7" ht="12.75">
      <c r="B56" s="31">
        <f t="shared" si="4"/>
        <v>94.2</v>
      </c>
      <c r="D56" s="31">
        <f>D23</f>
        <v>75.9</v>
      </c>
      <c r="E56" s="31">
        <f>E23</f>
        <v>18.3</v>
      </c>
      <c r="F56" s="32">
        <f t="shared" si="5"/>
        <v>94</v>
      </c>
      <c r="G56" s="20" t="s">
        <v>73</v>
      </c>
    </row>
    <row r="57" spans="2:7" ht="12.75">
      <c r="B57" s="31">
        <f t="shared" si="4"/>
        <v>265.40000000000003</v>
      </c>
      <c r="D57" s="31">
        <f>D24+D25+D42+D43</f>
        <v>213.8</v>
      </c>
      <c r="E57" s="31">
        <f>E24+E25+E42+E43</f>
        <v>51.6</v>
      </c>
      <c r="F57" s="32">
        <f t="shared" si="5"/>
        <v>265</v>
      </c>
      <c r="G57" s="20" t="s">
        <v>75</v>
      </c>
    </row>
    <row r="58" spans="2:7" ht="12.75">
      <c r="B58" s="31">
        <f t="shared" si="4"/>
        <v>321.1</v>
      </c>
      <c r="D58" s="31">
        <f>D26+D27+D28+D44</f>
        <v>258.70000000000005</v>
      </c>
      <c r="E58" s="31">
        <f>E26+E27+E28+E44</f>
        <v>62.400000000000006</v>
      </c>
      <c r="F58" s="32">
        <f t="shared" si="5"/>
        <v>321</v>
      </c>
      <c r="G58" s="20" t="s">
        <v>79</v>
      </c>
    </row>
    <row r="59" spans="2:6" ht="12.75">
      <c r="B59" s="31">
        <f t="shared" si="4"/>
        <v>2590.1</v>
      </c>
      <c r="D59" s="6">
        <f>SUBTOTAL(9,D49:D58)</f>
        <v>2086.7</v>
      </c>
      <c r="E59" s="6">
        <f>SUBTOTAL(9,E49:E58)</f>
        <v>503.4000000000001</v>
      </c>
      <c r="F59" s="36">
        <f>SUM(F49:F58)</f>
        <v>2590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37">
      <selection activeCell="C45" sqref="C45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6.7109375" style="0" customWidth="1"/>
    <col min="6" max="6" width="8.00390625" style="0" bestFit="1" customWidth="1"/>
    <col min="7" max="7" width="24.7109375" style="0" bestFit="1" customWidth="1"/>
  </cols>
  <sheetData>
    <row r="2" spans="2:6" ht="41.25" customHeight="1">
      <c r="B2" s="50" t="s">
        <v>100</v>
      </c>
      <c r="C2" s="50"/>
      <c r="D2" s="50"/>
      <c r="E2" s="50"/>
      <c r="F2" s="50"/>
    </row>
    <row r="5" spans="1:7" ht="51">
      <c r="A5" s="20"/>
      <c r="B5" s="21" t="s">
        <v>27</v>
      </c>
      <c r="C5" s="21" t="s">
        <v>28</v>
      </c>
      <c r="D5" s="3" t="s">
        <v>29</v>
      </c>
      <c r="E5" s="3" t="s">
        <v>30</v>
      </c>
      <c r="F5" s="3" t="s">
        <v>25</v>
      </c>
      <c r="G5" s="4" t="s">
        <v>31</v>
      </c>
    </row>
    <row r="6" spans="1:7" ht="25.5">
      <c r="A6" s="22">
        <v>1</v>
      </c>
      <c r="B6" s="23" t="s">
        <v>32</v>
      </c>
      <c r="C6" s="24" t="s">
        <v>33</v>
      </c>
      <c r="D6" s="30">
        <v>75.9</v>
      </c>
      <c r="E6" s="30">
        <f>ROUND(D6*0.2409,1)</f>
        <v>18.3</v>
      </c>
      <c r="F6" s="30">
        <f aca="true" t="shared" si="0" ref="F6:F28">D6+E6</f>
        <v>94.2</v>
      </c>
      <c r="G6" s="20" t="s">
        <v>34</v>
      </c>
    </row>
    <row r="7" spans="1:7" ht="25.5">
      <c r="A7" s="23">
        <v>2</v>
      </c>
      <c r="B7" s="23" t="s">
        <v>35</v>
      </c>
      <c r="C7" s="24" t="s">
        <v>36</v>
      </c>
      <c r="D7" s="30">
        <v>75.9</v>
      </c>
      <c r="E7" s="30">
        <f aca="true" t="shared" si="1" ref="E7:E28">ROUND(D7*0.2409,1)</f>
        <v>18.3</v>
      </c>
      <c r="F7" s="30">
        <f t="shared" si="0"/>
        <v>94.2</v>
      </c>
      <c r="G7" s="20" t="s">
        <v>37</v>
      </c>
    </row>
    <row r="8" spans="1:7" ht="25.5">
      <c r="A8" s="22">
        <v>3</v>
      </c>
      <c r="B8" s="23" t="s">
        <v>38</v>
      </c>
      <c r="C8" s="24" t="s">
        <v>39</v>
      </c>
      <c r="D8" s="30">
        <v>75.9</v>
      </c>
      <c r="E8" s="30">
        <f t="shared" si="1"/>
        <v>18.3</v>
      </c>
      <c r="F8" s="30">
        <f t="shared" si="0"/>
        <v>94.2</v>
      </c>
      <c r="G8" s="20" t="s">
        <v>40</v>
      </c>
    </row>
    <row r="9" spans="1:7" ht="25.5">
      <c r="A9" s="23">
        <v>4</v>
      </c>
      <c r="B9" s="23" t="s">
        <v>41</v>
      </c>
      <c r="C9" s="24" t="s">
        <v>42</v>
      </c>
      <c r="D9" s="30">
        <v>75.9</v>
      </c>
      <c r="E9" s="30">
        <f t="shared" si="1"/>
        <v>18.3</v>
      </c>
      <c r="F9" s="30">
        <f t="shared" si="0"/>
        <v>94.2</v>
      </c>
      <c r="G9" s="20" t="s">
        <v>43</v>
      </c>
    </row>
    <row r="10" spans="1:7" ht="25.5">
      <c r="A10" s="22">
        <v>5</v>
      </c>
      <c r="B10" s="23" t="s">
        <v>44</v>
      </c>
      <c r="C10" s="24" t="s">
        <v>45</v>
      </c>
      <c r="D10" s="30">
        <v>75.9</v>
      </c>
      <c r="E10" s="30">
        <f t="shared" si="1"/>
        <v>18.3</v>
      </c>
      <c r="F10" s="30">
        <f t="shared" si="0"/>
        <v>94.2</v>
      </c>
      <c r="G10" s="20" t="s">
        <v>43</v>
      </c>
    </row>
    <row r="11" spans="1:7" ht="25.5">
      <c r="A11" s="23">
        <v>6</v>
      </c>
      <c r="B11" s="23" t="s">
        <v>46</v>
      </c>
      <c r="C11" s="24" t="s">
        <v>47</v>
      </c>
      <c r="D11" s="30">
        <v>75.9</v>
      </c>
      <c r="E11" s="30">
        <f t="shared" si="1"/>
        <v>18.3</v>
      </c>
      <c r="F11" s="30">
        <f t="shared" si="0"/>
        <v>94.2</v>
      </c>
      <c r="G11" s="20" t="s">
        <v>43</v>
      </c>
    </row>
    <row r="12" spans="1:7" ht="25.5">
      <c r="A12" s="22">
        <v>7</v>
      </c>
      <c r="B12" s="23" t="s">
        <v>48</v>
      </c>
      <c r="C12" s="24" t="s">
        <v>49</v>
      </c>
      <c r="D12" s="30">
        <v>75.9</v>
      </c>
      <c r="E12" s="30">
        <f t="shared" si="1"/>
        <v>18.3</v>
      </c>
      <c r="F12" s="30">
        <f t="shared" si="0"/>
        <v>94.2</v>
      </c>
      <c r="G12" s="20" t="s">
        <v>50</v>
      </c>
    </row>
    <row r="13" spans="1:7" ht="25.5">
      <c r="A13" s="23">
        <v>8</v>
      </c>
      <c r="B13" s="23" t="s">
        <v>51</v>
      </c>
      <c r="C13" s="24" t="s">
        <v>45</v>
      </c>
      <c r="D13" s="30">
        <v>75.9</v>
      </c>
      <c r="E13" s="30">
        <f t="shared" si="1"/>
        <v>18.3</v>
      </c>
      <c r="F13" s="30">
        <f t="shared" si="0"/>
        <v>94.2</v>
      </c>
      <c r="G13" s="20" t="s">
        <v>50</v>
      </c>
    </row>
    <row r="14" spans="1:7" ht="12.75">
      <c r="A14" s="22">
        <v>9</v>
      </c>
      <c r="B14" s="23" t="s">
        <v>52</v>
      </c>
      <c r="C14" s="24" t="s">
        <v>53</v>
      </c>
      <c r="D14" s="30">
        <v>75.9</v>
      </c>
      <c r="E14" s="30">
        <f t="shared" si="1"/>
        <v>18.3</v>
      </c>
      <c r="F14" s="30">
        <f t="shared" si="0"/>
        <v>94.2</v>
      </c>
      <c r="G14" s="20" t="s">
        <v>54</v>
      </c>
    </row>
    <row r="15" spans="1:7" ht="25.5">
      <c r="A15" s="23">
        <v>10</v>
      </c>
      <c r="B15" s="23" t="s">
        <v>55</v>
      </c>
      <c r="C15" s="24" t="s">
        <v>56</v>
      </c>
      <c r="D15" s="30">
        <v>75.9</v>
      </c>
      <c r="E15" s="30">
        <f t="shared" si="1"/>
        <v>18.3</v>
      </c>
      <c r="F15" s="30">
        <f t="shared" si="0"/>
        <v>94.2</v>
      </c>
      <c r="G15" s="20" t="s">
        <v>54</v>
      </c>
    </row>
    <row r="16" spans="1:7" ht="25.5">
      <c r="A16" s="22">
        <v>11</v>
      </c>
      <c r="B16" s="23" t="s">
        <v>57</v>
      </c>
      <c r="C16" s="24" t="s">
        <v>58</v>
      </c>
      <c r="D16" s="30">
        <v>75.9</v>
      </c>
      <c r="E16" s="30">
        <f t="shared" si="1"/>
        <v>18.3</v>
      </c>
      <c r="F16" s="30">
        <f>D16+E16</f>
        <v>94.2</v>
      </c>
      <c r="G16" s="20" t="s">
        <v>54</v>
      </c>
    </row>
    <row r="17" spans="1:7" ht="25.5">
      <c r="A17" s="23">
        <v>12</v>
      </c>
      <c r="B17" s="23" t="s">
        <v>59</v>
      </c>
      <c r="C17" s="24" t="s">
        <v>60</v>
      </c>
      <c r="D17" s="30">
        <v>75.9</v>
      </c>
      <c r="E17" s="30">
        <f t="shared" si="1"/>
        <v>18.3</v>
      </c>
      <c r="F17" s="30">
        <f>D17+E17</f>
        <v>94.2</v>
      </c>
      <c r="G17" s="20" t="s">
        <v>54</v>
      </c>
    </row>
    <row r="18" spans="1:7" ht="25.5">
      <c r="A18" s="22">
        <v>13</v>
      </c>
      <c r="B18" s="23" t="s">
        <v>61</v>
      </c>
      <c r="C18" s="24" t="s">
        <v>62</v>
      </c>
      <c r="D18" s="30">
        <v>75.9</v>
      </c>
      <c r="E18" s="30">
        <f t="shared" si="1"/>
        <v>18.3</v>
      </c>
      <c r="F18" s="30">
        <f>D18+E18</f>
        <v>94.2</v>
      </c>
      <c r="G18" s="20" t="s">
        <v>54</v>
      </c>
    </row>
    <row r="19" spans="1:7" ht="25.5">
      <c r="A19" s="23">
        <v>14</v>
      </c>
      <c r="B19" s="23" t="s">
        <v>63</v>
      </c>
      <c r="C19" s="24" t="s">
        <v>62</v>
      </c>
      <c r="D19" s="30">
        <v>75.9</v>
      </c>
      <c r="E19" s="30">
        <f t="shared" si="1"/>
        <v>18.3</v>
      </c>
      <c r="F19" s="30">
        <f>D19+E19</f>
        <v>94.2</v>
      </c>
      <c r="G19" s="20" t="s">
        <v>54</v>
      </c>
    </row>
    <row r="20" spans="1:7" ht="25.5">
      <c r="A20" s="22">
        <v>15</v>
      </c>
      <c r="B20" s="23" t="s">
        <v>64</v>
      </c>
      <c r="C20" s="24" t="s">
        <v>65</v>
      </c>
      <c r="D20" s="30">
        <v>75.9</v>
      </c>
      <c r="E20" s="30">
        <f t="shared" si="1"/>
        <v>18.3</v>
      </c>
      <c r="F20" s="30">
        <f t="shared" si="0"/>
        <v>94.2</v>
      </c>
      <c r="G20" s="20" t="s">
        <v>66</v>
      </c>
    </row>
    <row r="21" spans="1:7" ht="25.5">
      <c r="A21" s="23">
        <v>16</v>
      </c>
      <c r="B21" s="23" t="s">
        <v>67</v>
      </c>
      <c r="C21" s="24" t="s">
        <v>68</v>
      </c>
      <c r="D21" s="30">
        <v>75.9</v>
      </c>
      <c r="E21" s="30">
        <f t="shared" si="1"/>
        <v>18.3</v>
      </c>
      <c r="F21" s="30">
        <f>D21+E21</f>
        <v>94.2</v>
      </c>
      <c r="G21" s="20" t="s">
        <v>66</v>
      </c>
    </row>
    <row r="22" spans="1:7" ht="25.5">
      <c r="A22" s="22">
        <v>17</v>
      </c>
      <c r="B22" s="23" t="s">
        <v>69</v>
      </c>
      <c r="C22" s="24" t="s">
        <v>70</v>
      </c>
      <c r="D22" s="30">
        <v>75.9</v>
      </c>
      <c r="E22" s="30">
        <f t="shared" si="1"/>
        <v>18.3</v>
      </c>
      <c r="F22" s="30">
        <f>D22+E22</f>
        <v>94.2</v>
      </c>
      <c r="G22" s="20" t="s">
        <v>66</v>
      </c>
    </row>
    <row r="23" spans="1:7" ht="25.5">
      <c r="A23" s="23">
        <v>18</v>
      </c>
      <c r="B23" s="23" t="s">
        <v>71</v>
      </c>
      <c r="C23" s="24" t="s">
        <v>72</v>
      </c>
      <c r="D23" s="30">
        <v>75.9</v>
      </c>
      <c r="E23" s="30">
        <f t="shared" si="1"/>
        <v>18.3</v>
      </c>
      <c r="F23" s="30">
        <f>D23+E23</f>
        <v>94.2</v>
      </c>
      <c r="G23" s="20" t="s">
        <v>73</v>
      </c>
    </row>
    <row r="24" spans="1:7" ht="12.75">
      <c r="A24" s="22">
        <v>19</v>
      </c>
      <c r="B24" s="23" t="s">
        <v>74</v>
      </c>
      <c r="C24" s="24" t="s">
        <v>53</v>
      </c>
      <c r="D24" s="30">
        <v>75.9</v>
      </c>
      <c r="E24" s="30">
        <f t="shared" si="1"/>
        <v>18.3</v>
      </c>
      <c r="F24" s="30">
        <f t="shared" si="0"/>
        <v>94.2</v>
      </c>
      <c r="G24" s="20" t="s">
        <v>75</v>
      </c>
    </row>
    <row r="25" spans="1:7" ht="25.5">
      <c r="A25" s="23">
        <v>20</v>
      </c>
      <c r="B25" s="23" t="s">
        <v>76</v>
      </c>
      <c r="C25" s="24" t="s">
        <v>33</v>
      </c>
      <c r="D25" s="30">
        <v>75.9</v>
      </c>
      <c r="E25" s="30">
        <f t="shared" si="1"/>
        <v>18.3</v>
      </c>
      <c r="F25" s="30">
        <f t="shared" si="0"/>
        <v>94.2</v>
      </c>
      <c r="G25" s="20" t="s">
        <v>75</v>
      </c>
    </row>
    <row r="26" spans="1:7" ht="25.5">
      <c r="A26" s="22">
        <v>21</v>
      </c>
      <c r="B26" s="23" t="s">
        <v>77</v>
      </c>
      <c r="C26" s="24" t="s">
        <v>78</v>
      </c>
      <c r="D26" s="30">
        <v>75.9</v>
      </c>
      <c r="E26" s="30">
        <f t="shared" si="1"/>
        <v>18.3</v>
      </c>
      <c r="F26" s="30">
        <f t="shared" si="0"/>
        <v>94.2</v>
      </c>
      <c r="G26" s="20" t="s">
        <v>79</v>
      </c>
    </row>
    <row r="27" spans="1:7" ht="25.5">
      <c r="A27" s="23">
        <v>22</v>
      </c>
      <c r="B27" s="23" t="s">
        <v>80</v>
      </c>
      <c r="C27" s="24" t="s">
        <v>81</v>
      </c>
      <c r="D27" s="30">
        <v>75.9</v>
      </c>
      <c r="E27" s="30">
        <f t="shared" si="1"/>
        <v>18.3</v>
      </c>
      <c r="F27" s="30">
        <f t="shared" si="0"/>
        <v>94.2</v>
      </c>
      <c r="G27" s="20" t="s">
        <v>79</v>
      </c>
    </row>
    <row r="28" spans="1:7" ht="25.5">
      <c r="A28" s="23">
        <v>23</v>
      </c>
      <c r="B28" s="23" t="s">
        <v>82</v>
      </c>
      <c r="C28" s="24" t="s">
        <v>83</v>
      </c>
      <c r="D28" s="30">
        <v>75.9</v>
      </c>
      <c r="E28" s="30">
        <f t="shared" si="1"/>
        <v>18.3</v>
      </c>
      <c r="F28" s="30">
        <f t="shared" si="0"/>
        <v>94.2</v>
      </c>
      <c r="G28" s="20" t="s">
        <v>79</v>
      </c>
    </row>
    <row r="29" spans="1:7" ht="12.75">
      <c r="A29" s="20"/>
      <c r="B29" s="25" t="s">
        <v>25</v>
      </c>
      <c r="C29" s="26"/>
      <c r="D29" s="30">
        <f>SUM(D6:D28)</f>
        <v>1745.7000000000007</v>
      </c>
      <c r="E29" s="30">
        <f>SUM(E6:E28)</f>
        <v>420.90000000000015</v>
      </c>
      <c r="F29" s="30">
        <f>SUM(F6:F28)</f>
        <v>2166.6000000000004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51">
      <c r="A33" s="20"/>
      <c r="B33" s="21" t="s">
        <v>27</v>
      </c>
      <c r="C33" s="21" t="s">
        <v>28</v>
      </c>
      <c r="D33" s="3" t="s">
        <v>29</v>
      </c>
      <c r="E33" s="3" t="s">
        <v>30</v>
      </c>
      <c r="F33" s="3" t="s">
        <v>25</v>
      </c>
      <c r="G33" s="4" t="s">
        <v>31</v>
      </c>
    </row>
    <row r="34" spans="1:7" ht="25.5">
      <c r="A34" s="28">
        <v>1</v>
      </c>
      <c r="B34" s="28" t="s">
        <v>84</v>
      </c>
      <c r="C34" s="20" t="s">
        <v>85</v>
      </c>
      <c r="D34" s="20">
        <v>37.95</v>
      </c>
      <c r="E34" s="30">
        <f>ROUND(D34*0.2409,1)</f>
        <v>9.1</v>
      </c>
      <c r="F34" s="20">
        <f aca="true" t="shared" si="2" ref="F34:F42">SUM(D34:E34)</f>
        <v>47.050000000000004</v>
      </c>
      <c r="G34" s="20" t="s">
        <v>34</v>
      </c>
    </row>
    <row r="35" spans="1:7" ht="25.5">
      <c r="A35" s="28">
        <v>2</v>
      </c>
      <c r="B35" s="28" t="s">
        <v>86</v>
      </c>
      <c r="C35" s="20" t="s">
        <v>87</v>
      </c>
      <c r="D35" s="20">
        <v>37.95</v>
      </c>
      <c r="E35" s="30">
        <f aca="true" t="shared" si="3" ref="E35:E42">ROUND(D35*0.2409,1)</f>
        <v>9.1</v>
      </c>
      <c r="F35" s="20">
        <f>SUM(D35:E35)</f>
        <v>47.050000000000004</v>
      </c>
      <c r="G35" s="20" t="s">
        <v>40</v>
      </c>
    </row>
    <row r="36" spans="1:7" ht="25.5">
      <c r="A36" s="28">
        <v>3</v>
      </c>
      <c r="B36" s="28" t="s">
        <v>88</v>
      </c>
      <c r="C36" s="20" t="s">
        <v>89</v>
      </c>
      <c r="D36" s="20">
        <v>37.95</v>
      </c>
      <c r="E36" s="30">
        <f t="shared" si="3"/>
        <v>9.1</v>
      </c>
      <c r="F36" s="20">
        <f>SUM(D36:E36)</f>
        <v>47.050000000000004</v>
      </c>
      <c r="G36" s="20" t="s">
        <v>43</v>
      </c>
    </row>
    <row r="37" spans="1:7" ht="25.5">
      <c r="A37" s="28">
        <v>4</v>
      </c>
      <c r="B37" s="28" t="s">
        <v>90</v>
      </c>
      <c r="C37" s="20" t="s">
        <v>91</v>
      </c>
      <c r="D37" s="20">
        <v>37.95</v>
      </c>
      <c r="E37" s="30">
        <f t="shared" si="3"/>
        <v>9.1</v>
      </c>
      <c r="F37" s="20">
        <f t="shared" si="2"/>
        <v>47.050000000000004</v>
      </c>
      <c r="G37" s="20" t="s">
        <v>54</v>
      </c>
    </row>
    <row r="38" spans="1:7" ht="25.5">
      <c r="A38" s="28">
        <v>5</v>
      </c>
      <c r="B38" s="28" t="s">
        <v>92</v>
      </c>
      <c r="C38" s="20" t="s">
        <v>93</v>
      </c>
      <c r="D38" s="20">
        <v>37.95</v>
      </c>
      <c r="E38" s="30">
        <f t="shared" si="3"/>
        <v>9.1</v>
      </c>
      <c r="F38" s="20">
        <f t="shared" si="2"/>
        <v>47.050000000000004</v>
      </c>
      <c r="G38" s="20" t="s">
        <v>54</v>
      </c>
    </row>
    <row r="39" spans="1:7" ht="25.5">
      <c r="A39" s="28">
        <v>6</v>
      </c>
      <c r="B39" s="28" t="s">
        <v>94</v>
      </c>
      <c r="C39" s="20" t="s">
        <v>93</v>
      </c>
      <c r="D39" s="20">
        <v>37.95</v>
      </c>
      <c r="E39" s="30">
        <f t="shared" si="3"/>
        <v>9.1</v>
      </c>
      <c r="F39" s="20">
        <f t="shared" si="2"/>
        <v>47.050000000000004</v>
      </c>
      <c r="G39" s="20" t="s">
        <v>54</v>
      </c>
    </row>
    <row r="40" spans="1:7" ht="25.5">
      <c r="A40" s="28">
        <v>7</v>
      </c>
      <c r="B40" s="28" t="s">
        <v>95</v>
      </c>
      <c r="C40" s="20" t="s">
        <v>93</v>
      </c>
      <c r="D40" s="20">
        <v>37.95</v>
      </c>
      <c r="E40" s="30">
        <f t="shared" si="3"/>
        <v>9.1</v>
      </c>
      <c r="F40" s="20">
        <f t="shared" si="2"/>
        <v>47.050000000000004</v>
      </c>
      <c r="G40" s="20" t="s">
        <v>54</v>
      </c>
    </row>
    <row r="41" spans="1:7" ht="25.5">
      <c r="A41" s="28">
        <v>8</v>
      </c>
      <c r="B41" s="28" t="s">
        <v>96</v>
      </c>
      <c r="C41" s="20" t="s">
        <v>97</v>
      </c>
      <c r="D41" s="20">
        <v>37.95</v>
      </c>
      <c r="E41" s="30">
        <f t="shared" si="3"/>
        <v>9.1</v>
      </c>
      <c r="F41" s="20">
        <f>SUM(D41:E41)</f>
        <v>47.050000000000004</v>
      </c>
      <c r="G41" s="20" t="s">
        <v>73</v>
      </c>
    </row>
    <row r="42" spans="1:7" ht="38.25">
      <c r="A42" s="28">
        <v>9</v>
      </c>
      <c r="B42" s="29" t="s">
        <v>98</v>
      </c>
      <c r="C42" s="20" t="s">
        <v>87</v>
      </c>
      <c r="D42" s="20">
        <v>37.95</v>
      </c>
      <c r="E42" s="30">
        <f t="shared" si="3"/>
        <v>9.1</v>
      </c>
      <c r="F42" s="20">
        <f t="shared" si="2"/>
        <v>47.050000000000004</v>
      </c>
      <c r="G42" s="20" t="s">
        <v>99</v>
      </c>
    </row>
    <row r="43" spans="1:7" ht="12.75">
      <c r="A43" s="20"/>
      <c r="B43" s="25" t="s">
        <v>25</v>
      </c>
      <c r="C43" s="20"/>
      <c r="D43" s="20">
        <f>SUM(D34:D42)</f>
        <v>341.54999999999995</v>
      </c>
      <c r="E43" s="30">
        <f>SUM(E34:E42)</f>
        <v>81.89999999999999</v>
      </c>
      <c r="F43" s="20">
        <f>SUM(F34:F42)</f>
        <v>423.45000000000005</v>
      </c>
      <c r="G43" s="20"/>
    </row>
    <row r="44" spans="1:7" ht="12.75">
      <c r="A44" s="27"/>
      <c r="B44" s="27"/>
      <c r="C44" s="27"/>
      <c r="D44" s="27"/>
      <c r="E44" s="27"/>
      <c r="F44" s="27"/>
      <c r="G44" s="27"/>
    </row>
    <row r="45" spans="5:6" ht="12.75">
      <c r="E45" t="s">
        <v>9</v>
      </c>
      <c r="F45" s="1">
        <f>F29+F43</f>
        <v>2590.05</v>
      </c>
    </row>
    <row r="47" spans="3:7" ht="12.75">
      <c r="C47" t="s">
        <v>25</v>
      </c>
      <c r="D47" s="31">
        <f>D6+D34</f>
        <v>113.85000000000001</v>
      </c>
      <c r="E47" s="31">
        <f>E6+E34</f>
        <v>27.4</v>
      </c>
      <c r="F47" s="32">
        <f>ROUND(D47+E47,0)</f>
        <v>141</v>
      </c>
      <c r="G47" s="20" t="s">
        <v>34</v>
      </c>
    </row>
    <row r="48" spans="4:7" ht="12.75">
      <c r="D48" s="31">
        <f>D7</f>
        <v>75.9</v>
      </c>
      <c r="E48" s="31">
        <f>E7</f>
        <v>18.3</v>
      </c>
      <c r="F48" s="32">
        <f aca="true" t="shared" si="4" ref="F48:F56">ROUND(D48+E48,0)</f>
        <v>94</v>
      </c>
      <c r="G48" s="20" t="s">
        <v>37</v>
      </c>
    </row>
    <row r="49" spans="4:7" ht="12.75">
      <c r="D49" s="31">
        <f>D8+D35</f>
        <v>113.85000000000001</v>
      </c>
      <c r="E49" s="31">
        <f>E8+E35</f>
        <v>27.4</v>
      </c>
      <c r="F49" s="32">
        <f t="shared" si="4"/>
        <v>141</v>
      </c>
      <c r="G49" s="20" t="s">
        <v>40</v>
      </c>
    </row>
    <row r="50" spans="4:7" ht="12.75">
      <c r="D50" s="31">
        <f>D9+D10+D11+D36</f>
        <v>265.65000000000003</v>
      </c>
      <c r="E50" s="31">
        <f>E9+E10+E11+E36</f>
        <v>64</v>
      </c>
      <c r="F50" s="32">
        <f t="shared" si="4"/>
        <v>330</v>
      </c>
      <c r="G50" s="20" t="s">
        <v>43</v>
      </c>
    </row>
    <row r="51" spans="4:7" ht="12.75">
      <c r="D51" s="31">
        <f>D12+D13</f>
        <v>151.8</v>
      </c>
      <c r="E51" s="31">
        <f>E12+E13</f>
        <v>36.6</v>
      </c>
      <c r="F51" s="32">
        <f t="shared" si="4"/>
        <v>188</v>
      </c>
      <c r="G51" s="20" t="s">
        <v>50</v>
      </c>
    </row>
    <row r="52" spans="4:7" ht="12.75">
      <c r="D52" s="31">
        <f>D14+D15+D16+D17+D18+D19+D37+D38+D39+D40</f>
        <v>607.2</v>
      </c>
      <c r="E52" s="31">
        <f>E14+E15+E16+E17+E18+E19+E37+E38+E39+E40</f>
        <v>146.2</v>
      </c>
      <c r="F52" s="32">
        <v>754</v>
      </c>
      <c r="G52" s="20" t="s">
        <v>54</v>
      </c>
    </row>
    <row r="53" spans="4:7" ht="12.75">
      <c r="D53" s="31">
        <f>D20+D21+D22</f>
        <v>227.70000000000002</v>
      </c>
      <c r="E53" s="31">
        <f>E20+E21+E22</f>
        <v>54.900000000000006</v>
      </c>
      <c r="F53" s="32">
        <f t="shared" si="4"/>
        <v>283</v>
      </c>
      <c r="G53" s="20" t="s">
        <v>66</v>
      </c>
    </row>
    <row r="54" spans="4:7" ht="12.75">
      <c r="D54" s="31">
        <f>D23+D41</f>
        <v>113.85000000000001</v>
      </c>
      <c r="E54" s="31">
        <f>E23+E41</f>
        <v>27.4</v>
      </c>
      <c r="F54" s="32">
        <f t="shared" si="4"/>
        <v>141</v>
      </c>
      <c r="G54" s="20" t="s">
        <v>73</v>
      </c>
    </row>
    <row r="55" spans="4:7" ht="12.75">
      <c r="D55" s="31">
        <f>D24+D25</f>
        <v>151.8</v>
      </c>
      <c r="E55" s="31">
        <f>E24+E25</f>
        <v>36.6</v>
      </c>
      <c r="F55" s="32">
        <f t="shared" si="4"/>
        <v>188</v>
      </c>
      <c r="G55" s="20" t="s">
        <v>75</v>
      </c>
    </row>
    <row r="56" spans="4:7" ht="12.75">
      <c r="D56" s="31">
        <f>D26+D27+D28+D42</f>
        <v>265.65000000000003</v>
      </c>
      <c r="E56" s="31">
        <f>E26+E27+E28+E42</f>
        <v>64</v>
      </c>
      <c r="F56" s="32">
        <f t="shared" si="4"/>
        <v>330</v>
      </c>
      <c r="G56" s="20" t="s">
        <v>79</v>
      </c>
    </row>
    <row r="57" spans="4:6" ht="12.75">
      <c r="D57" s="6">
        <f>SUBTOTAL(9,D47:D56)</f>
        <v>2087.25</v>
      </c>
      <c r="E57" s="6">
        <f>SUBTOTAL(9,E47:E56)</f>
        <v>502.79999999999995</v>
      </c>
      <c r="F57" s="32">
        <f>SUM(F47:F56)</f>
        <v>2590</v>
      </c>
    </row>
  </sheetData>
  <sheetProtection/>
  <autoFilter ref="A5:G43"/>
  <mergeCells count="1">
    <mergeCell ref="B2:F2"/>
  </mergeCells>
  <printOptions/>
  <pageMargins left="0.2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58">
      <selection activeCell="D49" sqref="D49"/>
    </sheetView>
  </sheetViews>
  <sheetFormatPr defaultColWidth="9.140625" defaultRowHeight="12.75"/>
  <cols>
    <col min="1" max="1" width="6.00390625" style="0" customWidth="1"/>
    <col min="2" max="2" width="53.8515625" style="0" customWidth="1"/>
    <col min="3" max="3" width="18.57421875" style="0" customWidth="1"/>
    <col min="4" max="4" width="10.57421875" style="0" customWidth="1"/>
    <col min="5" max="5" width="14.28125" style="0" customWidth="1"/>
    <col min="7" max="7" width="27.00390625" style="0" customWidth="1"/>
  </cols>
  <sheetData>
    <row r="2" spans="2:6" ht="27" customHeight="1">
      <c r="B2" s="50" t="s">
        <v>26</v>
      </c>
      <c r="C2" s="50"/>
      <c r="D2" s="50"/>
      <c r="E2" s="50"/>
      <c r="F2" s="50"/>
    </row>
    <row r="5" spans="1:7" ht="12.75">
      <c r="A5" s="6"/>
      <c r="B5" s="11" t="s">
        <v>27</v>
      </c>
      <c r="C5" s="11" t="s">
        <v>28</v>
      </c>
      <c r="D5" s="2" t="s">
        <v>29</v>
      </c>
      <c r="E5" s="2" t="s">
        <v>30</v>
      </c>
      <c r="F5" s="2" t="s">
        <v>25</v>
      </c>
      <c r="G5" s="12" t="s">
        <v>31</v>
      </c>
    </row>
    <row r="6" spans="1:7" ht="12.75">
      <c r="A6" s="13">
        <v>1</v>
      </c>
      <c r="B6" s="14" t="s">
        <v>32</v>
      </c>
      <c r="C6" s="15" t="s">
        <v>33</v>
      </c>
      <c r="D6" s="6">
        <v>303.57</v>
      </c>
      <c r="E6" s="6">
        <v>73.13</v>
      </c>
      <c r="F6" s="6">
        <f aca="true" t="shared" si="0" ref="F6:F13">D6+E6</f>
        <v>376.7</v>
      </c>
      <c r="G6" s="6" t="s">
        <v>34</v>
      </c>
    </row>
    <row r="7" spans="1:7" ht="12.75">
      <c r="A7" s="14">
        <v>2</v>
      </c>
      <c r="B7" s="14" t="s">
        <v>35</v>
      </c>
      <c r="C7" s="15" t="s">
        <v>36</v>
      </c>
      <c r="D7" s="6">
        <v>303.57</v>
      </c>
      <c r="E7" s="6">
        <v>73.13</v>
      </c>
      <c r="F7" s="6">
        <f t="shared" si="0"/>
        <v>376.7</v>
      </c>
      <c r="G7" s="6" t="s">
        <v>37</v>
      </c>
    </row>
    <row r="8" spans="1:7" ht="12.75">
      <c r="A8" s="13">
        <v>3</v>
      </c>
      <c r="B8" s="14" t="s">
        <v>38</v>
      </c>
      <c r="C8" s="15" t="s">
        <v>39</v>
      </c>
      <c r="D8" s="6">
        <v>303.57</v>
      </c>
      <c r="E8" s="6">
        <v>73.13</v>
      </c>
      <c r="F8" s="6">
        <f t="shared" si="0"/>
        <v>376.7</v>
      </c>
      <c r="G8" s="6" t="s">
        <v>40</v>
      </c>
    </row>
    <row r="9" spans="1:7" ht="12.75">
      <c r="A9" s="14">
        <v>4</v>
      </c>
      <c r="B9" s="14" t="s">
        <v>41</v>
      </c>
      <c r="C9" s="15" t="s">
        <v>42</v>
      </c>
      <c r="D9" s="6">
        <v>303.57</v>
      </c>
      <c r="E9" s="6">
        <v>73.13</v>
      </c>
      <c r="F9" s="6">
        <f t="shared" si="0"/>
        <v>376.7</v>
      </c>
      <c r="G9" s="6" t="s">
        <v>43</v>
      </c>
    </row>
    <row r="10" spans="1:7" ht="12.75">
      <c r="A10" s="13">
        <v>5</v>
      </c>
      <c r="B10" s="14" t="s">
        <v>44</v>
      </c>
      <c r="C10" s="15" t="s">
        <v>45</v>
      </c>
      <c r="D10" s="6">
        <v>303.57</v>
      </c>
      <c r="E10" s="6">
        <v>73.13</v>
      </c>
      <c r="F10" s="6">
        <f t="shared" si="0"/>
        <v>376.7</v>
      </c>
      <c r="G10" s="6" t="s">
        <v>43</v>
      </c>
    </row>
    <row r="11" spans="1:7" ht="12.75">
      <c r="A11" s="14">
        <v>6</v>
      </c>
      <c r="B11" s="14" t="s">
        <v>46</v>
      </c>
      <c r="C11" s="15" t="s">
        <v>47</v>
      </c>
      <c r="D11" s="6">
        <v>303.57</v>
      </c>
      <c r="E11" s="6">
        <v>73.13</v>
      </c>
      <c r="F11" s="6">
        <f t="shared" si="0"/>
        <v>376.7</v>
      </c>
      <c r="G11" s="6" t="s">
        <v>43</v>
      </c>
    </row>
    <row r="12" spans="1:7" ht="12.75">
      <c r="A12" s="13">
        <v>7</v>
      </c>
      <c r="B12" s="14" t="s">
        <v>48</v>
      </c>
      <c r="C12" s="15" t="s">
        <v>49</v>
      </c>
      <c r="D12" s="6">
        <v>303.57</v>
      </c>
      <c r="E12" s="6">
        <v>73.13</v>
      </c>
      <c r="F12" s="6">
        <f t="shared" si="0"/>
        <v>376.7</v>
      </c>
      <c r="G12" s="6" t="s">
        <v>50</v>
      </c>
    </row>
    <row r="13" spans="1:7" ht="12.75">
      <c r="A13" s="14">
        <v>8</v>
      </c>
      <c r="B13" s="14" t="s">
        <v>51</v>
      </c>
      <c r="C13" s="15" t="s">
        <v>45</v>
      </c>
      <c r="D13" s="6">
        <v>303.57</v>
      </c>
      <c r="E13" s="6">
        <v>73.13</v>
      </c>
      <c r="F13" s="6">
        <f t="shared" si="0"/>
        <v>376.7</v>
      </c>
      <c r="G13" s="6" t="s">
        <v>50</v>
      </c>
    </row>
    <row r="14" spans="1:7" ht="12.75">
      <c r="A14" s="13">
        <v>9</v>
      </c>
      <c r="B14" s="14" t="s">
        <v>52</v>
      </c>
      <c r="C14" s="15" t="s">
        <v>53</v>
      </c>
      <c r="D14" s="6">
        <v>303.57</v>
      </c>
      <c r="E14" s="6">
        <v>73.13</v>
      </c>
      <c r="F14" s="6">
        <f aca="true" t="shared" si="1" ref="F14:F28">D14+E14</f>
        <v>376.7</v>
      </c>
      <c r="G14" s="6" t="s">
        <v>54</v>
      </c>
    </row>
    <row r="15" spans="1:7" ht="12.75">
      <c r="A15" s="14">
        <v>10</v>
      </c>
      <c r="B15" s="14" t="s">
        <v>55</v>
      </c>
      <c r="C15" s="15" t="s">
        <v>56</v>
      </c>
      <c r="D15" s="6">
        <v>303.57</v>
      </c>
      <c r="E15" s="6">
        <v>73.13</v>
      </c>
      <c r="F15" s="6">
        <f t="shared" si="1"/>
        <v>376.7</v>
      </c>
      <c r="G15" s="6" t="s">
        <v>54</v>
      </c>
    </row>
    <row r="16" spans="1:7" ht="12.75">
      <c r="A16" s="13">
        <v>11</v>
      </c>
      <c r="B16" s="14" t="s">
        <v>57</v>
      </c>
      <c r="C16" s="15" t="s">
        <v>58</v>
      </c>
      <c r="D16" s="6">
        <v>303.57</v>
      </c>
      <c r="E16" s="6">
        <v>73.13</v>
      </c>
      <c r="F16" s="6">
        <f>D16+E16</f>
        <v>376.7</v>
      </c>
      <c r="G16" s="6" t="s">
        <v>54</v>
      </c>
    </row>
    <row r="17" spans="1:7" ht="12.75">
      <c r="A17" s="14">
        <v>12</v>
      </c>
      <c r="B17" s="14" t="s">
        <v>59</v>
      </c>
      <c r="C17" s="15" t="s">
        <v>60</v>
      </c>
      <c r="D17" s="6">
        <v>303.57</v>
      </c>
      <c r="E17" s="6">
        <v>73.13</v>
      </c>
      <c r="F17" s="6">
        <f>D17+E17</f>
        <v>376.7</v>
      </c>
      <c r="G17" s="6" t="s">
        <v>54</v>
      </c>
    </row>
    <row r="18" spans="1:7" ht="12.75">
      <c r="A18" s="13">
        <v>13</v>
      </c>
      <c r="B18" s="14" t="s">
        <v>61</v>
      </c>
      <c r="C18" s="15" t="s">
        <v>62</v>
      </c>
      <c r="D18" s="6">
        <v>303.57</v>
      </c>
      <c r="E18" s="6">
        <v>73.13</v>
      </c>
      <c r="F18" s="6">
        <f>D18+E18</f>
        <v>376.7</v>
      </c>
      <c r="G18" s="6" t="s">
        <v>54</v>
      </c>
    </row>
    <row r="19" spans="1:7" ht="12.75">
      <c r="A19" s="14">
        <v>14</v>
      </c>
      <c r="B19" s="14" t="s">
        <v>63</v>
      </c>
      <c r="C19" s="15" t="s">
        <v>62</v>
      </c>
      <c r="D19" s="6">
        <v>303.57</v>
      </c>
      <c r="E19" s="6">
        <v>73.13</v>
      </c>
      <c r="F19" s="6">
        <f>D19+E19</f>
        <v>376.7</v>
      </c>
      <c r="G19" s="6" t="s">
        <v>54</v>
      </c>
    </row>
    <row r="20" spans="1:7" ht="12.75">
      <c r="A20" s="13">
        <v>15</v>
      </c>
      <c r="B20" s="14" t="s">
        <v>64</v>
      </c>
      <c r="C20" s="15" t="s">
        <v>65</v>
      </c>
      <c r="D20" s="6">
        <v>303.57</v>
      </c>
      <c r="E20" s="6">
        <v>73.13</v>
      </c>
      <c r="F20" s="6">
        <f t="shared" si="1"/>
        <v>376.7</v>
      </c>
      <c r="G20" s="6" t="s">
        <v>66</v>
      </c>
    </row>
    <row r="21" spans="1:7" ht="12.75">
      <c r="A21" s="14">
        <v>16</v>
      </c>
      <c r="B21" s="14" t="s">
        <v>67</v>
      </c>
      <c r="C21" s="15" t="s">
        <v>68</v>
      </c>
      <c r="D21" s="6">
        <v>303.57</v>
      </c>
      <c r="E21" s="6">
        <v>73.13</v>
      </c>
      <c r="F21" s="6">
        <f>D21+E21</f>
        <v>376.7</v>
      </c>
      <c r="G21" s="6" t="s">
        <v>66</v>
      </c>
    </row>
    <row r="22" spans="1:7" ht="12.75">
      <c r="A22" s="13">
        <v>17</v>
      </c>
      <c r="B22" s="14" t="s">
        <v>69</v>
      </c>
      <c r="C22" s="15" t="s">
        <v>70</v>
      </c>
      <c r="D22" s="6">
        <v>303.57</v>
      </c>
      <c r="E22" s="6">
        <v>73.13</v>
      </c>
      <c r="F22" s="6">
        <f>D22+E22</f>
        <v>376.7</v>
      </c>
      <c r="G22" s="6" t="s">
        <v>66</v>
      </c>
    </row>
    <row r="23" spans="1:7" ht="12.75">
      <c r="A23" s="14">
        <v>18</v>
      </c>
      <c r="B23" s="14" t="s">
        <v>71</v>
      </c>
      <c r="C23" s="15" t="s">
        <v>72</v>
      </c>
      <c r="D23" s="6">
        <v>303.57</v>
      </c>
      <c r="E23" s="6">
        <v>73.13</v>
      </c>
      <c r="F23" s="6">
        <f>D23+E23</f>
        <v>376.7</v>
      </c>
      <c r="G23" s="6" t="s">
        <v>73</v>
      </c>
    </row>
    <row r="24" spans="1:7" ht="12.75">
      <c r="A24" s="13">
        <v>19</v>
      </c>
      <c r="B24" s="14" t="s">
        <v>74</v>
      </c>
      <c r="C24" s="15" t="s">
        <v>53</v>
      </c>
      <c r="D24" s="6">
        <v>303.57</v>
      </c>
      <c r="E24" s="6">
        <v>73.13</v>
      </c>
      <c r="F24" s="6">
        <f t="shared" si="1"/>
        <v>376.7</v>
      </c>
      <c r="G24" s="6" t="s">
        <v>75</v>
      </c>
    </row>
    <row r="25" spans="1:7" ht="12.75">
      <c r="A25" s="14">
        <v>20</v>
      </c>
      <c r="B25" s="14" t="s">
        <v>76</v>
      </c>
      <c r="C25" s="15" t="s">
        <v>33</v>
      </c>
      <c r="D25" s="6">
        <v>303.57</v>
      </c>
      <c r="E25" s="6">
        <v>73.13</v>
      </c>
      <c r="F25" s="6">
        <f t="shared" si="1"/>
        <v>376.7</v>
      </c>
      <c r="G25" s="6" t="s">
        <v>75</v>
      </c>
    </row>
    <row r="26" spans="1:7" ht="12.75">
      <c r="A26" s="13">
        <v>21</v>
      </c>
      <c r="B26" s="14" t="s">
        <v>77</v>
      </c>
      <c r="C26" s="15" t="s">
        <v>78</v>
      </c>
      <c r="D26" s="6">
        <v>303.57</v>
      </c>
      <c r="E26" s="6">
        <v>73.13</v>
      </c>
      <c r="F26" s="6">
        <f t="shared" si="1"/>
        <v>376.7</v>
      </c>
      <c r="G26" s="6" t="s">
        <v>79</v>
      </c>
    </row>
    <row r="27" spans="1:7" ht="12.75">
      <c r="A27" s="14">
        <v>22</v>
      </c>
      <c r="B27" s="14" t="s">
        <v>80</v>
      </c>
      <c r="C27" s="15" t="s">
        <v>81</v>
      </c>
      <c r="D27" s="6">
        <v>303.57</v>
      </c>
      <c r="E27" s="6">
        <v>73.13</v>
      </c>
      <c r="F27" s="6">
        <f t="shared" si="1"/>
        <v>376.7</v>
      </c>
      <c r="G27" s="6" t="s">
        <v>79</v>
      </c>
    </row>
    <row r="28" spans="1:7" ht="12.75">
      <c r="A28" s="14">
        <v>23</v>
      </c>
      <c r="B28" s="14" t="s">
        <v>82</v>
      </c>
      <c r="C28" s="15" t="s">
        <v>83</v>
      </c>
      <c r="D28" s="6">
        <v>303.57</v>
      </c>
      <c r="E28" s="6">
        <v>73.13</v>
      </c>
      <c r="F28" s="6">
        <f t="shared" si="1"/>
        <v>376.7</v>
      </c>
      <c r="G28" s="6" t="s">
        <v>79</v>
      </c>
    </row>
    <row r="29" spans="1:7" ht="12.75">
      <c r="A29" s="6"/>
      <c r="B29" s="16" t="s">
        <v>25</v>
      </c>
      <c r="C29" s="7"/>
      <c r="D29" s="6">
        <f>SUM(D6:D28)</f>
        <v>6982.109999999998</v>
      </c>
      <c r="E29" s="6">
        <f>SUM(E6:E28)</f>
        <v>1681.9900000000007</v>
      </c>
      <c r="F29" s="6">
        <f>SUM(F6:F28)</f>
        <v>8664.099999999999</v>
      </c>
      <c r="G29" s="6"/>
    </row>
    <row r="33" spans="1:7" ht="12.75">
      <c r="A33" s="6"/>
      <c r="B33" s="11" t="s">
        <v>27</v>
      </c>
      <c r="C33" s="11" t="s">
        <v>28</v>
      </c>
      <c r="D33" s="2" t="s">
        <v>29</v>
      </c>
      <c r="E33" s="2" t="s">
        <v>30</v>
      </c>
      <c r="F33" s="2" t="s">
        <v>25</v>
      </c>
      <c r="G33" s="12" t="s">
        <v>31</v>
      </c>
    </row>
    <row r="34" spans="1:7" ht="12.75">
      <c r="A34" s="17">
        <v>1</v>
      </c>
      <c r="B34" s="18" t="s">
        <v>84</v>
      </c>
      <c r="C34" s="6" t="s">
        <v>85</v>
      </c>
      <c r="D34" s="6">
        <v>151.77</v>
      </c>
      <c r="E34" s="6">
        <v>36.55</v>
      </c>
      <c r="F34" s="6">
        <f aca="true" t="shared" si="2" ref="F34:F42">SUM(D34:E34)</f>
        <v>188.32</v>
      </c>
      <c r="G34" s="6" t="s">
        <v>34</v>
      </c>
    </row>
    <row r="35" spans="1:7" ht="12.75">
      <c r="A35" s="17">
        <v>2</v>
      </c>
      <c r="B35" s="18" t="s">
        <v>86</v>
      </c>
      <c r="C35" s="6" t="s">
        <v>87</v>
      </c>
      <c r="D35" s="6">
        <v>151.77</v>
      </c>
      <c r="E35" s="6">
        <v>36.56</v>
      </c>
      <c r="F35" s="6">
        <f>SUM(D35:E35)</f>
        <v>188.33</v>
      </c>
      <c r="G35" s="6" t="s">
        <v>40</v>
      </c>
    </row>
    <row r="36" spans="1:7" ht="12.75">
      <c r="A36" s="17">
        <v>3</v>
      </c>
      <c r="B36" s="18" t="s">
        <v>88</v>
      </c>
      <c r="C36" s="6" t="s">
        <v>89</v>
      </c>
      <c r="D36" s="6">
        <v>151.77</v>
      </c>
      <c r="E36" s="6">
        <v>36.56</v>
      </c>
      <c r="F36" s="6">
        <f>SUM(D36:E36)</f>
        <v>188.33</v>
      </c>
      <c r="G36" s="6" t="s">
        <v>43</v>
      </c>
    </row>
    <row r="37" spans="1:7" ht="12.75">
      <c r="A37" s="17">
        <v>4</v>
      </c>
      <c r="B37" s="18" t="s">
        <v>90</v>
      </c>
      <c r="C37" s="6" t="s">
        <v>91</v>
      </c>
      <c r="D37" s="6">
        <v>151.77</v>
      </c>
      <c r="E37" s="6">
        <v>36.55</v>
      </c>
      <c r="F37" s="6">
        <f t="shared" si="2"/>
        <v>188.32</v>
      </c>
      <c r="G37" s="6" t="s">
        <v>54</v>
      </c>
    </row>
    <row r="38" spans="1:7" ht="12.75">
      <c r="A38" s="17">
        <v>5</v>
      </c>
      <c r="B38" s="18" t="s">
        <v>92</v>
      </c>
      <c r="C38" s="6" t="s">
        <v>93</v>
      </c>
      <c r="D38" s="6">
        <v>151.77</v>
      </c>
      <c r="E38" s="6">
        <v>36.55</v>
      </c>
      <c r="F38" s="6">
        <f t="shared" si="2"/>
        <v>188.32</v>
      </c>
      <c r="G38" s="6" t="s">
        <v>54</v>
      </c>
    </row>
    <row r="39" spans="1:7" ht="12.75">
      <c r="A39" s="17">
        <v>6</v>
      </c>
      <c r="B39" s="18" t="s">
        <v>94</v>
      </c>
      <c r="C39" s="6" t="s">
        <v>93</v>
      </c>
      <c r="D39" s="6">
        <v>151.77</v>
      </c>
      <c r="E39" s="6">
        <v>36.55</v>
      </c>
      <c r="F39" s="6">
        <f t="shared" si="2"/>
        <v>188.32</v>
      </c>
      <c r="G39" s="6" t="s">
        <v>54</v>
      </c>
    </row>
    <row r="40" spans="1:7" ht="12.75">
      <c r="A40" s="17">
        <v>7</v>
      </c>
      <c r="B40" s="18" t="s">
        <v>95</v>
      </c>
      <c r="C40" s="6" t="s">
        <v>93</v>
      </c>
      <c r="D40" s="6">
        <v>151.77</v>
      </c>
      <c r="E40" s="6">
        <v>36.55</v>
      </c>
      <c r="F40" s="6">
        <f t="shared" si="2"/>
        <v>188.32</v>
      </c>
      <c r="G40" s="6" t="s">
        <v>54</v>
      </c>
    </row>
    <row r="41" spans="1:7" ht="12.75">
      <c r="A41" s="17">
        <v>8</v>
      </c>
      <c r="B41" s="18" t="s">
        <v>96</v>
      </c>
      <c r="C41" s="6" t="s">
        <v>97</v>
      </c>
      <c r="D41" s="6">
        <v>151.77</v>
      </c>
      <c r="E41" s="6">
        <v>36.55</v>
      </c>
      <c r="F41" s="6">
        <f>SUM(D41:E41)</f>
        <v>188.32</v>
      </c>
      <c r="G41" s="6" t="s">
        <v>73</v>
      </c>
    </row>
    <row r="42" spans="1:7" ht="12.75">
      <c r="A42" s="17">
        <v>9</v>
      </c>
      <c r="B42" s="19" t="s">
        <v>98</v>
      </c>
      <c r="C42" s="6" t="s">
        <v>87</v>
      </c>
      <c r="D42" s="6">
        <v>151.77</v>
      </c>
      <c r="E42" s="6">
        <v>36.55</v>
      </c>
      <c r="F42" s="6">
        <f t="shared" si="2"/>
        <v>188.32</v>
      </c>
      <c r="G42" s="6" t="s">
        <v>99</v>
      </c>
    </row>
    <row r="43" spans="1:7" ht="12.75">
      <c r="A43" s="6"/>
      <c r="B43" s="16" t="s">
        <v>25</v>
      </c>
      <c r="C43" s="6"/>
      <c r="D43" s="6">
        <f>SUM(D34:D42)</f>
        <v>1365.93</v>
      </c>
      <c r="E43" s="6">
        <f>SUM(E34:E42)</f>
        <v>328.97</v>
      </c>
      <c r="F43" s="6">
        <f>SUM(F34:F42)</f>
        <v>1694.8999999999996</v>
      </c>
      <c r="G43" s="6"/>
    </row>
    <row r="45" spans="5:6" ht="12.75">
      <c r="E45" t="s">
        <v>9</v>
      </c>
      <c r="F45" s="1">
        <f>F29+F43</f>
        <v>10358.999999999998</v>
      </c>
    </row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6">
      <selection activeCell="J57" sqref="J57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6.7109375" style="0" customWidth="1"/>
    <col min="6" max="6" width="8.00390625" style="0" bestFit="1" customWidth="1"/>
    <col min="7" max="7" width="24.7109375" style="0" bestFit="1" customWidth="1"/>
  </cols>
  <sheetData>
    <row r="1" spans="2:6" ht="41.25" customHeight="1">
      <c r="B1" s="50" t="s">
        <v>100</v>
      </c>
      <c r="C1" s="50"/>
      <c r="D1" s="50"/>
      <c r="E1" s="50"/>
      <c r="F1" s="50"/>
    </row>
    <row r="4" spans="1:7" ht="51">
      <c r="A4" s="20"/>
      <c r="B4" s="21" t="s">
        <v>27</v>
      </c>
      <c r="C4" s="21" t="s">
        <v>28</v>
      </c>
      <c r="D4" s="3" t="s">
        <v>29</v>
      </c>
      <c r="E4" s="3" t="s">
        <v>30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75.9</v>
      </c>
      <c r="E5" s="30">
        <f>ROUND(D5*0.2409,1)</f>
        <v>18.3</v>
      </c>
      <c r="F5" s="30">
        <f aca="true" t="shared" si="0" ref="F5:F27">D5+E5</f>
        <v>94.2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75.9</v>
      </c>
      <c r="E6" s="30">
        <f aca="true" t="shared" si="1" ref="E6:E28">ROUND(D6*0.2409,1)</f>
        <v>18.3</v>
      </c>
      <c r="F6" s="30">
        <f t="shared" si="0"/>
        <v>94.2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75.9</v>
      </c>
      <c r="E7" s="30">
        <f t="shared" si="1"/>
        <v>18.3</v>
      </c>
      <c r="F7" s="30">
        <f t="shared" si="0"/>
        <v>94.2</v>
      </c>
      <c r="G7" s="20" t="s">
        <v>40</v>
      </c>
    </row>
    <row r="8" spans="1:7" ht="25.5">
      <c r="A8" s="23">
        <v>4</v>
      </c>
      <c r="B8" s="23" t="s">
        <v>41</v>
      </c>
      <c r="C8" s="24" t="s">
        <v>42</v>
      </c>
      <c r="D8" s="30">
        <v>75.9</v>
      </c>
      <c r="E8" s="30">
        <f t="shared" si="1"/>
        <v>18.3</v>
      </c>
      <c r="F8" s="30">
        <f t="shared" si="0"/>
        <v>94.2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75.9</v>
      </c>
      <c r="E9" s="30">
        <f t="shared" si="1"/>
        <v>18.3</v>
      </c>
      <c r="F9" s="30">
        <f t="shared" si="0"/>
        <v>94.2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75.9</v>
      </c>
      <c r="E10" s="30">
        <f t="shared" si="1"/>
        <v>18.3</v>
      </c>
      <c r="F10" s="30">
        <f t="shared" si="0"/>
        <v>94.2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75.9</v>
      </c>
      <c r="E11" s="30">
        <f t="shared" si="1"/>
        <v>18.3</v>
      </c>
      <c r="F11" s="30">
        <f t="shared" si="0"/>
        <v>94.2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75.9</v>
      </c>
      <c r="E12" s="30">
        <f t="shared" si="1"/>
        <v>18.3</v>
      </c>
      <c r="F12" s="30">
        <f t="shared" si="0"/>
        <v>94.2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75.9</v>
      </c>
      <c r="E13" s="30">
        <f t="shared" si="1"/>
        <v>18.3</v>
      </c>
      <c r="F13" s="30">
        <f t="shared" si="0"/>
        <v>94.2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75.9</v>
      </c>
      <c r="E14" s="30">
        <f t="shared" si="1"/>
        <v>18.3</v>
      </c>
      <c r="F14" s="30">
        <f t="shared" si="0"/>
        <v>94.2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75.9</v>
      </c>
      <c r="E15" s="30">
        <f t="shared" si="1"/>
        <v>18.3</v>
      </c>
      <c r="F15" s="30">
        <f>D15+E15</f>
        <v>94.2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75.9</v>
      </c>
      <c r="E16" s="30">
        <f t="shared" si="1"/>
        <v>18.3</v>
      </c>
      <c r="F16" s="30">
        <f>D16+E16</f>
        <v>94.2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75.9</v>
      </c>
      <c r="E17" s="30">
        <f t="shared" si="1"/>
        <v>18.3</v>
      </c>
      <c r="F17" s="30">
        <f>D17+E17</f>
        <v>94.2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75.9</v>
      </c>
      <c r="E18" s="30">
        <f t="shared" si="1"/>
        <v>18.3</v>
      </c>
      <c r="F18" s="30">
        <f>D18+E18</f>
        <v>94.2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65</v>
      </c>
      <c r="D19" s="30">
        <v>75.9</v>
      </c>
      <c r="E19" s="30">
        <f t="shared" si="1"/>
        <v>18.3</v>
      </c>
      <c r="F19" s="30">
        <f t="shared" si="0"/>
        <v>94.2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75.9</v>
      </c>
      <c r="E20" s="30">
        <f t="shared" si="1"/>
        <v>18.3</v>
      </c>
      <c r="F20" s="30">
        <f>D20+E20</f>
        <v>94.2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75.9</v>
      </c>
      <c r="E21" s="30">
        <f t="shared" si="1"/>
        <v>18.3</v>
      </c>
      <c r="F21" s="30">
        <f>D21+E21</f>
        <v>94.2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72</v>
      </c>
      <c r="D22" s="30">
        <v>75.9</v>
      </c>
      <c r="E22" s="30">
        <f t="shared" si="1"/>
        <v>18.3</v>
      </c>
      <c r="F22" s="30">
        <f>D22+E22</f>
        <v>94.2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75.9</v>
      </c>
      <c r="E23" s="30">
        <f t="shared" si="1"/>
        <v>18.3</v>
      </c>
      <c r="F23" s="30">
        <f t="shared" si="0"/>
        <v>94.2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75.9</v>
      </c>
      <c r="E24" s="30">
        <f t="shared" si="1"/>
        <v>18.3</v>
      </c>
      <c r="F24" s="30">
        <f t="shared" si="0"/>
        <v>94.2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75.9</v>
      </c>
      <c r="E25" s="30">
        <f t="shared" si="1"/>
        <v>18.3</v>
      </c>
      <c r="F25" s="30">
        <f t="shared" si="0"/>
        <v>94.2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75.9</v>
      </c>
      <c r="E26" s="30">
        <f t="shared" si="1"/>
        <v>18.3</v>
      </c>
      <c r="F26" s="30">
        <f t="shared" si="0"/>
        <v>94.2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75.9</v>
      </c>
      <c r="E27" s="30">
        <f t="shared" si="1"/>
        <v>18.3</v>
      </c>
      <c r="F27" s="30">
        <f t="shared" si="0"/>
        <v>94.2</v>
      </c>
      <c r="G27" s="20" t="s">
        <v>79</v>
      </c>
    </row>
    <row r="28" spans="1:7" ht="25.5">
      <c r="A28" s="23">
        <v>24</v>
      </c>
      <c r="B28" s="23" t="s">
        <v>107</v>
      </c>
      <c r="C28" s="24"/>
      <c r="D28" s="30">
        <v>75.9</v>
      </c>
      <c r="E28" s="30">
        <f t="shared" si="1"/>
        <v>18.3</v>
      </c>
      <c r="F28" s="30">
        <f>D28+E28</f>
        <v>94.2</v>
      </c>
      <c r="G28" s="20" t="s">
        <v>54</v>
      </c>
    </row>
    <row r="29" spans="1:7" ht="12.75">
      <c r="A29" s="20"/>
      <c r="B29" s="25" t="s">
        <v>25</v>
      </c>
      <c r="C29" s="26"/>
      <c r="D29" s="30">
        <f>SUM(D5:D28)</f>
        <v>1821.6000000000008</v>
      </c>
      <c r="E29" s="30">
        <f>SUM(E5:E28)</f>
        <v>439.20000000000016</v>
      </c>
      <c r="F29" s="30">
        <f>SUM(F5:F28)</f>
        <v>2260.8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51">
      <c r="A33" s="20"/>
      <c r="B33" s="21" t="s">
        <v>27</v>
      </c>
      <c r="C33" s="21" t="s">
        <v>28</v>
      </c>
      <c r="D33" s="3" t="s">
        <v>29</v>
      </c>
      <c r="E33" s="3" t="s">
        <v>30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20.4</v>
      </c>
      <c r="E34" s="30">
        <f>ROUND(D34*0.2409,1)</f>
        <v>4.9</v>
      </c>
      <c r="F34" s="20">
        <f aca="true" t="shared" si="2" ref="F34:F46">SUM(D34:E34)</f>
        <v>25.299999999999997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20.4</v>
      </c>
      <c r="E35" s="30">
        <f aca="true" t="shared" si="3" ref="E35:E46">ROUND(D35*0.2409,1)</f>
        <v>4.9</v>
      </c>
      <c r="F35" s="20">
        <f t="shared" si="2"/>
        <v>25.299999999999997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20.4</v>
      </c>
      <c r="E36" s="30">
        <f t="shared" si="3"/>
        <v>4.9</v>
      </c>
      <c r="F36" s="20">
        <f t="shared" si="2"/>
        <v>25.299999999999997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20.4</v>
      </c>
      <c r="E37" s="30">
        <f t="shared" si="3"/>
        <v>4.9</v>
      </c>
      <c r="F37" s="20">
        <f t="shared" si="2"/>
        <v>25.299999999999997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20.4</v>
      </c>
      <c r="E38" s="30">
        <f t="shared" si="3"/>
        <v>4.9</v>
      </c>
      <c r="F38" s="20">
        <f t="shared" si="2"/>
        <v>25.299999999999997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20.4</v>
      </c>
      <c r="E39" s="30">
        <f t="shared" si="3"/>
        <v>4.9</v>
      </c>
      <c r="F39" s="20">
        <f t="shared" si="2"/>
        <v>25.299999999999997</v>
      </c>
      <c r="G39" s="20" t="s">
        <v>54</v>
      </c>
    </row>
    <row r="40" spans="1:7" ht="12.75">
      <c r="A40" s="28">
        <v>7</v>
      </c>
      <c r="B40" s="33" t="s">
        <v>108</v>
      </c>
      <c r="C40" s="34"/>
      <c r="D40" s="20">
        <v>20.4</v>
      </c>
      <c r="E40" s="30">
        <f t="shared" si="3"/>
        <v>4.9</v>
      </c>
      <c r="F40" s="20">
        <f t="shared" si="2"/>
        <v>25.299999999999997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20">
        <v>20.4</v>
      </c>
      <c r="E41" s="30">
        <f t="shared" si="3"/>
        <v>4.9</v>
      </c>
      <c r="F41" s="20">
        <f t="shared" si="2"/>
        <v>25.299999999999997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20.4</v>
      </c>
      <c r="E42" s="30">
        <f t="shared" si="3"/>
        <v>4.9</v>
      </c>
      <c r="F42" s="20">
        <f t="shared" si="2"/>
        <v>25.299999999999997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20.4</v>
      </c>
      <c r="E43" s="30">
        <f t="shared" si="3"/>
        <v>4.9</v>
      </c>
      <c r="F43" s="20">
        <f t="shared" si="2"/>
        <v>25.299999999999997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20.4</v>
      </c>
      <c r="E44" s="30">
        <f t="shared" si="3"/>
        <v>4.9</v>
      </c>
      <c r="F44" s="20">
        <f t="shared" si="2"/>
        <v>25.299999999999997</v>
      </c>
      <c r="G44" s="20" t="s">
        <v>99</v>
      </c>
    </row>
    <row r="45" spans="1:7" ht="25.5">
      <c r="A45" s="28">
        <v>12</v>
      </c>
      <c r="B45" s="35" t="s">
        <v>109</v>
      </c>
      <c r="C45" s="34"/>
      <c r="D45" s="20">
        <v>20.4</v>
      </c>
      <c r="E45" s="30">
        <f t="shared" si="3"/>
        <v>4.9</v>
      </c>
      <c r="F45" s="20">
        <f t="shared" si="2"/>
        <v>25.299999999999997</v>
      </c>
      <c r="G45" s="20"/>
    </row>
    <row r="46" spans="1:7" ht="38.25">
      <c r="A46" s="28">
        <v>13</v>
      </c>
      <c r="B46" s="35" t="s">
        <v>110</v>
      </c>
      <c r="C46" s="34"/>
      <c r="D46" s="20">
        <v>20.4</v>
      </c>
      <c r="E46" s="30">
        <f t="shared" si="3"/>
        <v>4.9</v>
      </c>
      <c r="F46" s="20">
        <f t="shared" si="2"/>
        <v>25.299999999999997</v>
      </c>
      <c r="G46" s="20"/>
    </row>
    <row r="47" spans="1:7" ht="12.75">
      <c r="A47" s="20"/>
      <c r="B47" s="25" t="s">
        <v>25</v>
      </c>
      <c r="C47" s="20"/>
      <c r="D47" s="20">
        <f>SUM(D34:D46)</f>
        <v>265.20000000000005</v>
      </c>
      <c r="E47" s="20">
        <f>SUM(E34:E46)</f>
        <v>63.69999999999999</v>
      </c>
      <c r="F47" s="20">
        <f>SUM(F34:F46)</f>
        <v>328.90000000000003</v>
      </c>
      <c r="G47" s="20"/>
    </row>
    <row r="48" spans="1:7" ht="12.75">
      <c r="A48" s="27"/>
      <c r="B48" s="27"/>
      <c r="C48" s="27"/>
      <c r="D48" s="27"/>
      <c r="E48" s="27"/>
      <c r="F48" s="27"/>
      <c r="G48" s="27"/>
    </row>
    <row r="49" spans="5:6" ht="12.75">
      <c r="E49" t="s">
        <v>9</v>
      </c>
      <c r="F49" s="1">
        <f>F29+F47</f>
        <v>2589.7000000000003</v>
      </c>
    </row>
    <row r="51" spans="2:7" ht="12.75">
      <c r="B51" s="31">
        <f>D51+E51</f>
        <v>119.50000000000001</v>
      </c>
      <c r="C51" t="s">
        <v>25</v>
      </c>
      <c r="D51" s="31">
        <f>D5+D34</f>
        <v>96.30000000000001</v>
      </c>
      <c r="E51" s="31">
        <f>E5+E34</f>
        <v>23.200000000000003</v>
      </c>
      <c r="F51" s="32">
        <f>ROUND(D51+E51,0)</f>
        <v>120</v>
      </c>
      <c r="G51" s="20" t="s">
        <v>34</v>
      </c>
    </row>
    <row r="52" spans="2:7" ht="12.75">
      <c r="B52" s="31">
        <f aca="true" t="shared" si="4" ref="B52:B61">D52+E52</f>
        <v>119.50000000000001</v>
      </c>
      <c r="D52" s="31">
        <f>D6+D46</f>
        <v>96.30000000000001</v>
      </c>
      <c r="E52" s="31">
        <f>E6+E46</f>
        <v>23.200000000000003</v>
      </c>
      <c r="F52" s="32">
        <f aca="true" t="shared" si="5" ref="F52:F60">ROUND(D52+E52,0)</f>
        <v>120</v>
      </c>
      <c r="G52" s="20" t="s">
        <v>37</v>
      </c>
    </row>
    <row r="53" spans="2:7" ht="12.75">
      <c r="B53" s="31">
        <f t="shared" si="4"/>
        <v>119.50000000000001</v>
      </c>
      <c r="D53" s="31">
        <f>D7+D35</f>
        <v>96.30000000000001</v>
      </c>
      <c r="E53" s="31">
        <f>E7+E35</f>
        <v>23.200000000000003</v>
      </c>
      <c r="F53" s="32">
        <f t="shared" si="5"/>
        <v>120</v>
      </c>
      <c r="G53" s="20" t="s">
        <v>40</v>
      </c>
    </row>
    <row r="54" spans="2:7" ht="12.75">
      <c r="B54" s="31">
        <f t="shared" si="4"/>
        <v>333.2</v>
      </c>
      <c r="D54" s="31">
        <f>D8+D9+D10+D36+D45</f>
        <v>268.5</v>
      </c>
      <c r="E54" s="31">
        <f>E8+E9+E10+E36+E45</f>
        <v>64.7</v>
      </c>
      <c r="F54" s="32">
        <f t="shared" si="5"/>
        <v>333</v>
      </c>
      <c r="G54" s="20" t="s">
        <v>43</v>
      </c>
    </row>
    <row r="55" spans="2:7" ht="12.75">
      <c r="B55" s="31">
        <f t="shared" si="4"/>
        <v>188.4</v>
      </c>
      <c r="D55" s="31">
        <f>D11+D12</f>
        <v>151.8</v>
      </c>
      <c r="E55" s="31">
        <f>E11+E12</f>
        <v>36.6</v>
      </c>
      <c r="F55" s="32">
        <f t="shared" si="5"/>
        <v>188</v>
      </c>
      <c r="G55" s="20" t="s">
        <v>50</v>
      </c>
    </row>
    <row r="56" spans="2:7" ht="12.75">
      <c r="B56" s="31">
        <f t="shared" si="4"/>
        <v>785.8999999999999</v>
      </c>
      <c r="D56" s="31">
        <f>D13+D14+D15+D16+D17+D18+D37+D38+D39+D40+D41+D28</f>
        <v>633.2999999999998</v>
      </c>
      <c r="E56" s="31">
        <f>E13+E14+E15+E16+E17+E18+E37+E38+E39+E40+E41+E28</f>
        <v>152.60000000000002</v>
      </c>
      <c r="F56" s="32">
        <f t="shared" si="5"/>
        <v>786</v>
      </c>
      <c r="G56" s="20" t="s">
        <v>54</v>
      </c>
    </row>
    <row r="57" spans="2:7" ht="12.75">
      <c r="B57" s="31">
        <f t="shared" si="4"/>
        <v>282.6</v>
      </c>
      <c r="D57" s="31">
        <f>D19+D20+D21</f>
        <v>227.70000000000002</v>
      </c>
      <c r="E57" s="31">
        <f>E19+E20+E21</f>
        <v>54.900000000000006</v>
      </c>
      <c r="F57" s="32">
        <f t="shared" si="5"/>
        <v>283</v>
      </c>
      <c r="G57" s="20" t="s">
        <v>66</v>
      </c>
    </row>
    <row r="58" spans="2:7" ht="12.75">
      <c r="B58" s="31">
        <f t="shared" si="4"/>
        <v>94.2</v>
      </c>
      <c r="D58" s="31">
        <f>D22</f>
        <v>75.9</v>
      </c>
      <c r="E58" s="31">
        <f>E22</f>
        <v>18.3</v>
      </c>
      <c r="F58" s="32">
        <f t="shared" si="5"/>
        <v>94</v>
      </c>
      <c r="G58" s="20" t="s">
        <v>73</v>
      </c>
    </row>
    <row r="59" spans="2:7" ht="12.75">
      <c r="B59" s="31">
        <f t="shared" si="4"/>
        <v>239.00000000000003</v>
      </c>
      <c r="D59" s="31">
        <f>D23+D24+D42+D43</f>
        <v>192.60000000000002</v>
      </c>
      <c r="E59" s="31">
        <f>E23+E24+E42+E43</f>
        <v>46.4</v>
      </c>
      <c r="F59" s="32">
        <f t="shared" si="5"/>
        <v>239</v>
      </c>
      <c r="G59" s="20" t="s">
        <v>75</v>
      </c>
    </row>
    <row r="60" spans="2:7" ht="12.75">
      <c r="B60" s="31">
        <f t="shared" si="4"/>
        <v>307.90000000000003</v>
      </c>
      <c r="D60" s="31">
        <f>D25+D26+D27+D44</f>
        <v>248.10000000000002</v>
      </c>
      <c r="E60" s="31">
        <f>E25+E26+E27+E44</f>
        <v>59.800000000000004</v>
      </c>
      <c r="F60" s="32">
        <f t="shared" si="5"/>
        <v>308</v>
      </c>
      <c r="G60" s="20" t="s">
        <v>79</v>
      </c>
    </row>
    <row r="61" spans="2:6" ht="12.75">
      <c r="B61" s="31">
        <f t="shared" si="4"/>
        <v>2589.7000000000003</v>
      </c>
      <c r="D61" s="6">
        <f>SUBTOTAL(9,D51:D60)</f>
        <v>2086.8</v>
      </c>
      <c r="E61" s="6">
        <f>SUBTOTAL(9,E51:E60)</f>
        <v>502.9</v>
      </c>
      <c r="F61" s="36">
        <f>SUM(F51:F60)</f>
        <v>2591</v>
      </c>
    </row>
  </sheetData>
  <sheetProtection/>
  <mergeCells count="1">
    <mergeCell ref="B1:F1"/>
  </mergeCells>
  <printOptions/>
  <pageMargins left="0.15" right="0.1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9.140625" style="0" customWidth="1"/>
    <col min="6" max="6" width="8.8515625" style="0" customWidth="1"/>
    <col min="7" max="7" width="24.7109375" style="0" bestFit="1" customWidth="1"/>
  </cols>
  <sheetData>
    <row r="1" spans="2:6" ht="41.25" customHeight="1">
      <c r="B1" s="50" t="s">
        <v>115</v>
      </c>
      <c r="C1" s="50"/>
      <c r="D1" s="50"/>
      <c r="E1" s="50"/>
      <c r="F1" s="50"/>
    </row>
    <row r="2" ht="12.75">
      <c r="F2" t="s">
        <v>118</v>
      </c>
    </row>
    <row r="4" spans="1:7" ht="25.5">
      <c r="A4" s="20"/>
      <c r="B4" s="21" t="s">
        <v>27</v>
      </c>
      <c r="C4" s="21" t="s">
        <v>28</v>
      </c>
      <c r="D4" s="3" t="s">
        <v>29</v>
      </c>
      <c r="E4" s="3" t="s">
        <v>114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118.67</v>
      </c>
      <c r="E5" s="30">
        <v>28</v>
      </c>
      <c r="F5" s="30">
        <f aca="true" t="shared" si="0" ref="F5:F28">D5+E5</f>
        <v>146.67000000000002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118.67</v>
      </c>
      <c r="E6" s="30">
        <v>28</v>
      </c>
      <c r="F6" s="30">
        <f t="shared" si="0"/>
        <v>146.67000000000002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118.67</v>
      </c>
      <c r="E7" s="30">
        <v>28</v>
      </c>
      <c r="F7" s="30">
        <f t="shared" si="0"/>
        <v>146.67000000000002</v>
      </c>
      <c r="G7" s="20" t="s">
        <v>40</v>
      </c>
    </row>
    <row r="8" spans="1:7" ht="25.5">
      <c r="A8" s="23">
        <v>4</v>
      </c>
      <c r="B8" s="23" t="s">
        <v>41</v>
      </c>
      <c r="C8" s="24" t="s">
        <v>116</v>
      </c>
      <c r="D8" s="30">
        <v>118.67</v>
      </c>
      <c r="E8" s="30">
        <v>28</v>
      </c>
      <c r="F8" s="30">
        <f t="shared" si="0"/>
        <v>146.67000000000002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118.67</v>
      </c>
      <c r="E9" s="30">
        <v>28</v>
      </c>
      <c r="F9" s="30">
        <f t="shared" si="0"/>
        <v>146.67000000000002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118.67</v>
      </c>
      <c r="E10" s="30">
        <v>28</v>
      </c>
      <c r="F10" s="30">
        <f t="shared" si="0"/>
        <v>146.67000000000002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118.67</v>
      </c>
      <c r="E11" s="30">
        <v>28</v>
      </c>
      <c r="F11" s="30">
        <f t="shared" si="0"/>
        <v>146.67000000000002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118.67</v>
      </c>
      <c r="E12" s="30">
        <v>28</v>
      </c>
      <c r="F12" s="30">
        <f t="shared" si="0"/>
        <v>146.67000000000002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118.67</v>
      </c>
      <c r="E13" s="30">
        <v>28</v>
      </c>
      <c r="F13" s="30">
        <v>146.63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118.67</v>
      </c>
      <c r="E14" s="30">
        <v>28</v>
      </c>
      <c r="F14" s="30">
        <f t="shared" si="0"/>
        <v>146.67000000000002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118.67</v>
      </c>
      <c r="E15" s="30">
        <v>28</v>
      </c>
      <c r="F15" s="30">
        <f>D15+E15</f>
        <v>146.67000000000002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118.67</v>
      </c>
      <c r="E16" s="30">
        <v>28</v>
      </c>
      <c r="F16" s="30">
        <f>D16+E16</f>
        <v>146.67000000000002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118.67</v>
      </c>
      <c r="E17" s="30">
        <v>28</v>
      </c>
      <c r="F17" s="30">
        <f>D17+E17</f>
        <v>146.67000000000002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118.67</v>
      </c>
      <c r="E18" s="30">
        <v>28</v>
      </c>
      <c r="F18" s="30">
        <f>D18+E18</f>
        <v>146.67000000000002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111</v>
      </c>
      <c r="D19" s="30">
        <v>118.67</v>
      </c>
      <c r="E19" s="30">
        <v>28</v>
      </c>
      <c r="F19" s="30">
        <f t="shared" si="0"/>
        <v>146.67000000000002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118.67</v>
      </c>
      <c r="E20" s="30">
        <v>28</v>
      </c>
      <c r="F20" s="30">
        <f>D20+E20</f>
        <v>146.67000000000002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118.67</v>
      </c>
      <c r="E21" s="30">
        <v>28</v>
      </c>
      <c r="F21" s="30">
        <f>D21+E21</f>
        <v>146.67000000000002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117</v>
      </c>
      <c r="D22" s="30">
        <v>118.67</v>
      </c>
      <c r="E22" s="30">
        <v>28</v>
      </c>
      <c r="F22" s="30">
        <f>D22+E22</f>
        <v>146.67000000000002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118.67</v>
      </c>
      <c r="E23" s="30">
        <v>28</v>
      </c>
      <c r="F23" s="30">
        <f t="shared" si="0"/>
        <v>146.67000000000002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118.67</v>
      </c>
      <c r="E24" s="30">
        <v>28</v>
      </c>
      <c r="F24" s="30">
        <f t="shared" si="0"/>
        <v>146.67000000000002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118.67</v>
      </c>
      <c r="E25" s="30">
        <v>28</v>
      </c>
      <c r="F25" s="30">
        <f t="shared" si="0"/>
        <v>146.67000000000002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118.67</v>
      </c>
      <c r="E26" s="30">
        <v>28</v>
      </c>
      <c r="F26" s="30">
        <f t="shared" si="0"/>
        <v>146.67000000000002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118.67</v>
      </c>
      <c r="E27" s="30">
        <v>28</v>
      </c>
      <c r="F27" s="30">
        <f t="shared" si="0"/>
        <v>146.67000000000002</v>
      </c>
      <c r="G27" s="20" t="s">
        <v>79</v>
      </c>
    </row>
    <row r="28" spans="1:7" ht="25.5">
      <c r="A28" s="23">
        <v>24</v>
      </c>
      <c r="B28" s="23" t="s">
        <v>107</v>
      </c>
      <c r="C28" s="24" t="s">
        <v>62</v>
      </c>
      <c r="D28" s="30">
        <v>118.67</v>
      </c>
      <c r="E28" s="30">
        <v>28</v>
      </c>
      <c r="F28" s="30">
        <f t="shared" si="0"/>
        <v>146.67000000000002</v>
      </c>
      <c r="G28" s="20" t="s">
        <v>54</v>
      </c>
    </row>
    <row r="29" spans="1:7" ht="12.75">
      <c r="A29" s="20"/>
      <c r="B29" s="25" t="s">
        <v>25</v>
      </c>
      <c r="C29" s="26"/>
      <c r="D29" s="30">
        <f>SUM(D5:D28)</f>
        <v>2848.080000000001</v>
      </c>
      <c r="E29" s="30">
        <f>SUM(E5:E28)</f>
        <v>672</v>
      </c>
      <c r="F29" s="30">
        <f>SUM(F5:F28)</f>
        <v>3520.0400000000013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25.5">
      <c r="A33" s="20"/>
      <c r="B33" s="21" t="s">
        <v>27</v>
      </c>
      <c r="C33" s="21" t="s">
        <v>28</v>
      </c>
      <c r="D33" s="3" t="s">
        <v>29</v>
      </c>
      <c r="E33" s="3" t="s">
        <v>114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59.33</v>
      </c>
      <c r="E34" s="30">
        <v>14</v>
      </c>
      <c r="F34" s="20">
        <f>ROUND(SUM(D34:E34),2)</f>
        <v>73.33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59.33</v>
      </c>
      <c r="E35" s="30">
        <v>14</v>
      </c>
      <c r="F35" s="20">
        <f aca="true" t="shared" si="1" ref="F35:F45">ROUND(SUM(D35:E35),2)</f>
        <v>73.33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59.33</v>
      </c>
      <c r="E36" s="30">
        <v>14</v>
      </c>
      <c r="F36" s="20">
        <f t="shared" si="1"/>
        <v>73.33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59.33</v>
      </c>
      <c r="E37" s="30">
        <v>14</v>
      </c>
      <c r="F37" s="20">
        <f t="shared" si="1"/>
        <v>73.33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59.33</v>
      </c>
      <c r="E38" s="30">
        <v>14</v>
      </c>
      <c r="F38" s="20">
        <f t="shared" si="1"/>
        <v>73.33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59.33</v>
      </c>
      <c r="E39" s="30">
        <v>14</v>
      </c>
      <c r="F39" s="20">
        <f t="shared" si="1"/>
        <v>73.33</v>
      </c>
      <c r="G39" s="20" t="s">
        <v>54</v>
      </c>
    </row>
    <row r="40" spans="1:7" ht="12.75">
      <c r="A40" s="28">
        <v>7</v>
      </c>
      <c r="B40" s="33" t="s">
        <v>108</v>
      </c>
      <c r="C40" s="34" t="s">
        <v>111</v>
      </c>
      <c r="D40" s="20">
        <v>59.33</v>
      </c>
      <c r="E40" s="30">
        <v>14</v>
      </c>
      <c r="F40" s="20">
        <f t="shared" si="1"/>
        <v>73.33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20">
        <v>59.33</v>
      </c>
      <c r="E41" s="30">
        <v>14</v>
      </c>
      <c r="F41" s="20">
        <f t="shared" si="1"/>
        <v>73.33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59.33</v>
      </c>
      <c r="E42" s="30">
        <v>14</v>
      </c>
      <c r="F42" s="20">
        <f t="shared" si="1"/>
        <v>73.33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59.33</v>
      </c>
      <c r="E43" s="30">
        <v>14</v>
      </c>
      <c r="F43" s="20">
        <f t="shared" si="1"/>
        <v>73.33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59.33</v>
      </c>
      <c r="E44" s="30">
        <v>14</v>
      </c>
      <c r="F44" s="20">
        <f t="shared" si="1"/>
        <v>73.33</v>
      </c>
      <c r="G44" s="20" t="s">
        <v>99</v>
      </c>
    </row>
    <row r="45" spans="1:7" ht="25.5">
      <c r="A45" s="28">
        <v>12</v>
      </c>
      <c r="B45" s="35" t="s">
        <v>109</v>
      </c>
      <c r="C45" s="34" t="s">
        <v>112</v>
      </c>
      <c r="D45" s="20">
        <v>59.33</v>
      </c>
      <c r="E45" s="30">
        <v>14</v>
      </c>
      <c r="F45" s="20">
        <f t="shared" si="1"/>
        <v>73.33</v>
      </c>
      <c r="G45" s="20" t="s">
        <v>43</v>
      </c>
    </row>
    <row r="46" spans="1:7" ht="12.75">
      <c r="A46" s="20"/>
      <c r="B46" s="25" t="s">
        <v>25</v>
      </c>
      <c r="C46" s="20"/>
      <c r="D46" s="20">
        <f>SUM(D34:D45)</f>
        <v>711.96</v>
      </c>
      <c r="E46" s="30">
        <f>SUM(E34:E45)</f>
        <v>168</v>
      </c>
      <c r="F46" s="20">
        <f>SUM(F34:F45)</f>
        <v>879.9600000000002</v>
      </c>
      <c r="G46" s="20"/>
    </row>
    <row r="47" spans="1:7" ht="12.75">
      <c r="A47" s="27"/>
      <c r="B47" s="27"/>
      <c r="C47" s="27"/>
      <c r="D47" s="27"/>
      <c r="E47" s="27"/>
      <c r="F47" s="27"/>
      <c r="G47" s="27"/>
    </row>
    <row r="48" spans="5:6" ht="12.75">
      <c r="E48" t="s">
        <v>9</v>
      </c>
      <c r="F48" s="1">
        <f>F29+F46</f>
        <v>4400.000000000002</v>
      </c>
    </row>
    <row r="50" spans="2:8" ht="12.75">
      <c r="B50" s="37"/>
      <c r="D50" s="31">
        <f>D5+D34</f>
        <v>178</v>
      </c>
      <c r="E50" s="31">
        <f>E5+E34</f>
        <v>42</v>
      </c>
      <c r="F50" s="31">
        <v>220</v>
      </c>
      <c r="G50" s="20" t="s">
        <v>34</v>
      </c>
      <c r="H50" s="37"/>
    </row>
    <row r="51" spans="2:8" ht="12.75">
      <c r="B51" s="37"/>
      <c r="D51" s="31">
        <v>119</v>
      </c>
      <c r="E51" s="31">
        <f>E6</f>
        <v>28</v>
      </c>
      <c r="F51" s="31">
        <v>147</v>
      </c>
      <c r="G51" s="20" t="s">
        <v>37</v>
      </c>
      <c r="H51" s="37"/>
    </row>
    <row r="52" spans="2:8" ht="12.75">
      <c r="B52" s="37"/>
      <c r="D52" s="31">
        <f>D7+D35</f>
        <v>178</v>
      </c>
      <c r="E52" s="31">
        <f>E7+E35</f>
        <v>42</v>
      </c>
      <c r="F52" s="31">
        <f>D52+E52</f>
        <v>220</v>
      </c>
      <c r="G52" s="20" t="s">
        <v>40</v>
      </c>
      <c r="H52" s="37"/>
    </row>
    <row r="53" spans="2:8" ht="12.75">
      <c r="B53" s="37"/>
      <c r="D53" s="31">
        <v>475</v>
      </c>
      <c r="E53" s="31">
        <f>E8+E9+E10+E36+E45</f>
        <v>112</v>
      </c>
      <c r="F53" s="31">
        <v>587</v>
      </c>
      <c r="G53" s="20" t="s">
        <v>43</v>
      </c>
      <c r="H53" s="37"/>
    </row>
    <row r="54" spans="2:8" ht="12.75">
      <c r="B54" s="37"/>
      <c r="D54" s="31">
        <v>237</v>
      </c>
      <c r="E54" s="31">
        <f>E11+E12</f>
        <v>56</v>
      </c>
      <c r="F54" s="31">
        <v>293</v>
      </c>
      <c r="G54" s="20" t="s">
        <v>50</v>
      </c>
      <c r="H54" s="37"/>
    </row>
    <row r="55" spans="2:8" ht="12.75">
      <c r="B55" s="37"/>
      <c r="D55" s="31">
        <v>1127</v>
      </c>
      <c r="E55" s="31">
        <f>E13+E14+E15+E16+E17+E18+E37+E38+E39+E40+E41+E28</f>
        <v>266</v>
      </c>
      <c r="F55" s="31">
        <v>1393</v>
      </c>
      <c r="G55" s="20" t="s">
        <v>54</v>
      </c>
      <c r="H55" s="37"/>
    </row>
    <row r="56" spans="2:8" ht="12.75">
      <c r="B56" s="37"/>
      <c r="D56" s="31">
        <v>356</v>
      </c>
      <c r="E56" s="31">
        <f>E19+E20+E21</f>
        <v>84</v>
      </c>
      <c r="F56" s="31">
        <v>440</v>
      </c>
      <c r="G56" s="20" t="s">
        <v>66</v>
      </c>
      <c r="H56" s="37"/>
    </row>
    <row r="57" spans="2:8" ht="12.75">
      <c r="B57" s="37"/>
      <c r="D57" s="31">
        <v>119</v>
      </c>
      <c r="E57" s="31">
        <f>E22</f>
        <v>28</v>
      </c>
      <c r="F57" s="31">
        <v>147</v>
      </c>
      <c r="G57" s="20" t="s">
        <v>73</v>
      </c>
      <c r="H57" s="37"/>
    </row>
    <row r="58" spans="2:8" ht="12.75">
      <c r="B58" s="37"/>
      <c r="D58" s="31">
        <f>D23+D24+D42+D43</f>
        <v>356</v>
      </c>
      <c r="E58" s="31">
        <f>E23+E24+E42+E43</f>
        <v>84</v>
      </c>
      <c r="F58" s="31">
        <v>440</v>
      </c>
      <c r="G58" s="20" t="s">
        <v>75</v>
      </c>
      <c r="H58" s="37"/>
    </row>
    <row r="59" spans="2:8" ht="12.75">
      <c r="B59" s="37"/>
      <c r="D59" s="31">
        <v>415</v>
      </c>
      <c r="E59" s="31">
        <f>E25+E26+E27+E44</f>
        <v>98</v>
      </c>
      <c r="F59" s="31">
        <v>513</v>
      </c>
      <c r="G59" s="20" t="s">
        <v>79</v>
      </c>
      <c r="H59" s="37"/>
    </row>
    <row r="60" spans="2:8" ht="12.75">
      <c r="B60" s="37"/>
      <c r="D60" s="6">
        <f>SUBTOTAL(9,D50:D59)</f>
        <v>3560</v>
      </c>
      <c r="E60" s="6">
        <f>ROUND(SUBTOTAL(9,E50:E59),2)</f>
        <v>840</v>
      </c>
      <c r="F60" s="38">
        <f>SUM(F50:F59)</f>
        <v>4400</v>
      </c>
      <c r="H60" s="37"/>
    </row>
    <row r="62" ht="12.75">
      <c r="C62" s="37"/>
    </row>
    <row r="63" ht="12.75">
      <c r="F63" s="37"/>
    </row>
  </sheetData>
  <sheetProtection/>
  <mergeCells count="1">
    <mergeCell ref="B1:F1"/>
  </mergeCells>
  <printOptions/>
  <pageMargins left="0.36" right="0.18" top="0.64" bottom="0.6" header="0.5" footer="0.5"/>
  <pageSetup horizontalDpi="600" verticalDpi="600" orientation="portrait" paperSize="9" scale="97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40">
      <selection activeCell="I32" sqref="I32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9.140625" style="0" customWidth="1"/>
    <col min="6" max="6" width="8.8515625" style="0" customWidth="1"/>
    <col min="7" max="7" width="24.7109375" style="0" bestFit="1" customWidth="1"/>
  </cols>
  <sheetData>
    <row r="1" spans="2:6" ht="41.25" customHeight="1">
      <c r="B1" s="50" t="s">
        <v>119</v>
      </c>
      <c r="C1" s="50"/>
      <c r="D1" s="50"/>
      <c r="E1" s="50"/>
      <c r="F1" s="50"/>
    </row>
    <row r="2" ht="12.75">
      <c r="F2" t="s">
        <v>118</v>
      </c>
    </row>
    <row r="4" spans="1:7" ht="25.5">
      <c r="A4" s="20"/>
      <c r="B4" s="21" t="s">
        <v>27</v>
      </c>
      <c r="C4" s="21" t="s">
        <v>28</v>
      </c>
      <c r="D4" s="3" t="s">
        <v>29</v>
      </c>
      <c r="E4" s="3" t="s">
        <v>114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130.67</v>
      </c>
      <c r="E5" s="30">
        <v>30.83</v>
      </c>
      <c r="F5" s="30">
        <f>D5+E5</f>
        <v>161.5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130.67</v>
      </c>
      <c r="E6" s="30">
        <v>30.83</v>
      </c>
      <c r="F6" s="30">
        <f aca="true" t="shared" si="0" ref="F6:F27">D6+E6</f>
        <v>161.5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130.67</v>
      </c>
      <c r="E7" s="30">
        <v>30.83</v>
      </c>
      <c r="F7" s="30">
        <f t="shared" si="0"/>
        <v>161.5</v>
      </c>
      <c r="G7" s="20" t="s">
        <v>40</v>
      </c>
    </row>
    <row r="8" spans="1:7" ht="25.5">
      <c r="A8" s="23">
        <v>4</v>
      </c>
      <c r="B8" s="23" t="s">
        <v>41</v>
      </c>
      <c r="C8" s="24" t="s">
        <v>116</v>
      </c>
      <c r="D8" s="30">
        <v>130.67</v>
      </c>
      <c r="E8" s="30">
        <v>30.83</v>
      </c>
      <c r="F8" s="30">
        <f t="shared" si="0"/>
        <v>161.5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130.67</v>
      </c>
      <c r="E9" s="30">
        <v>30.83</v>
      </c>
      <c r="F9" s="30">
        <f t="shared" si="0"/>
        <v>161.5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130.67</v>
      </c>
      <c r="E10" s="30">
        <v>30.83</v>
      </c>
      <c r="F10" s="30">
        <f t="shared" si="0"/>
        <v>161.5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130.67</v>
      </c>
      <c r="E11" s="30">
        <v>30.83</v>
      </c>
      <c r="F11" s="30">
        <f t="shared" si="0"/>
        <v>161.5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130.67</v>
      </c>
      <c r="E12" s="30">
        <v>30.83</v>
      </c>
      <c r="F12" s="30">
        <f t="shared" si="0"/>
        <v>161.5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130.67</v>
      </c>
      <c r="E13" s="30">
        <v>30.83</v>
      </c>
      <c r="F13" s="30">
        <f t="shared" si="0"/>
        <v>161.5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130.67</v>
      </c>
      <c r="E14" s="30">
        <v>30.83</v>
      </c>
      <c r="F14" s="30">
        <f t="shared" si="0"/>
        <v>161.5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130.67</v>
      </c>
      <c r="E15" s="30">
        <v>30.83</v>
      </c>
      <c r="F15" s="30">
        <f t="shared" si="0"/>
        <v>161.5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130.67</v>
      </c>
      <c r="E16" s="30">
        <v>30.83</v>
      </c>
      <c r="F16" s="30">
        <f t="shared" si="0"/>
        <v>161.5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130.67</v>
      </c>
      <c r="E17" s="30">
        <v>30.83</v>
      </c>
      <c r="F17" s="30">
        <f t="shared" si="0"/>
        <v>161.5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130.67</v>
      </c>
      <c r="E18" s="30">
        <v>30.83</v>
      </c>
      <c r="F18" s="30">
        <f t="shared" si="0"/>
        <v>161.5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111</v>
      </c>
      <c r="D19" s="30">
        <v>130.67</v>
      </c>
      <c r="E19" s="30">
        <v>30.83</v>
      </c>
      <c r="F19" s="30">
        <f t="shared" si="0"/>
        <v>161.5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130.67</v>
      </c>
      <c r="E20" s="30">
        <v>30.83</v>
      </c>
      <c r="F20" s="30">
        <f t="shared" si="0"/>
        <v>161.5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130.67</v>
      </c>
      <c r="E21" s="30">
        <v>30.83</v>
      </c>
      <c r="F21" s="30">
        <f t="shared" si="0"/>
        <v>161.5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117</v>
      </c>
      <c r="D22" s="30">
        <v>130.67</v>
      </c>
      <c r="E22" s="30">
        <v>30.83</v>
      </c>
      <c r="F22" s="30">
        <f t="shared" si="0"/>
        <v>161.5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130.67</v>
      </c>
      <c r="E23" s="30">
        <v>30.83</v>
      </c>
      <c r="F23" s="30">
        <f t="shared" si="0"/>
        <v>161.5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130.67</v>
      </c>
      <c r="E24" s="30">
        <v>30.83</v>
      </c>
      <c r="F24" s="30">
        <f t="shared" si="0"/>
        <v>161.5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130.67</v>
      </c>
      <c r="E25" s="30">
        <v>30.83</v>
      </c>
      <c r="F25" s="30">
        <f t="shared" si="0"/>
        <v>161.5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130.67</v>
      </c>
      <c r="E26" s="30">
        <v>30.83</v>
      </c>
      <c r="F26" s="30">
        <f t="shared" si="0"/>
        <v>161.5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130.67</v>
      </c>
      <c r="E27" s="30">
        <v>30.83</v>
      </c>
      <c r="F27" s="30">
        <f t="shared" si="0"/>
        <v>161.5</v>
      </c>
      <c r="G27" s="20" t="s">
        <v>79</v>
      </c>
    </row>
    <row r="28" spans="1:7" ht="12.75">
      <c r="A28" s="20"/>
      <c r="B28" s="25" t="s">
        <v>25</v>
      </c>
      <c r="C28" s="26"/>
      <c r="D28" s="30">
        <f>SUM(D5:D27)</f>
        <v>3005.4100000000008</v>
      </c>
      <c r="E28" s="30">
        <f>SUM(E5:E27)</f>
        <v>709.09</v>
      </c>
      <c r="F28" s="30">
        <f>SUM(F5:F27)</f>
        <v>3714.5</v>
      </c>
      <c r="G28" s="20">
        <v>0</v>
      </c>
    </row>
    <row r="29" spans="1:7" ht="12.75">
      <c r="A29" s="27"/>
      <c r="B29" s="27"/>
      <c r="C29" s="27"/>
      <c r="D29" s="27"/>
      <c r="E29" s="27"/>
      <c r="F29" s="27"/>
      <c r="G29" s="27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25.5">
      <c r="A32" s="20"/>
      <c r="B32" s="21" t="s">
        <v>27</v>
      </c>
      <c r="C32" s="21" t="s">
        <v>28</v>
      </c>
      <c r="D32" s="3" t="s">
        <v>29</v>
      </c>
      <c r="E32" s="3" t="s">
        <v>114</v>
      </c>
      <c r="F32" s="3" t="s">
        <v>25</v>
      </c>
      <c r="G32" s="4" t="s">
        <v>31</v>
      </c>
    </row>
    <row r="33" spans="1:7" ht="25.5">
      <c r="A33" s="28">
        <v>1</v>
      </c>
      <c r="B33" s="33" t="s">
        <v>84</v>
      </c>
      <c r="C33" s="34" t="s">
        <v>85</v>
      </c>
      <c r="D33" s="20">
        <v>71.28</v>
      </c>
      <c r="E33" s="30">
        <v>16.81</v>
      </c>
      <c r="F33" s="30">
        <f>D33+E33</f>
        <v>88.09</v>
      </c>
      <c r="G33" s="20" t="s">
        <v>34</v>
      </c>
    </row>
    <row r="34" spans="1:7" ht="25.5">
      <c r="A34" s="28">
        <v>2</v>
      </c>
      <c r="B34" s="33" t="s">
        <v>86</v>
      </c>
      <c r="C34" s="34" t="s">
        <v>87</v>
      </c>
      <c r="D34" s="20">
        <v>71.28</v>
      </c>
      <c r="E34" s="30">
        <v>16.81</v>
      </c>
      <c r="F34" s="30">
        <f aca="true" t="shared" si="1" ref="F34:F43">D34+E34</f>
        <v>88.09</v>
      </c>
      <c r="G34" s="20" t="s">
        <v>40</v>
      </c>
    </row>
    <row r="35" spans="1:7" ht="25.5">
      <c r="A35" s="28">
        <v>3</v>
      </c>
      <c r="B35" s="33" t="s">
        <v>88</v>
      </c>
      <c r="C35" s="34" t="s">
        <v>89</v>
      </c>
      <c r="D35" s="20">
        <v>71.28</v>
      </c>
      <c r="E35" s="30">
        <v>16.81</v>
      </c>
      <c r="F35" s="30">
        <f t="shared" si="1"/>
        <v>88.09</v>
      </c>
      <c r="G35" s="20" t="s">
        <v>43</v>
      </c>
    </row>
    <row r="36" spans="1:7" ht="25.5">
      <c r="A36" s="28">
        <v>4</v>
      </c>
      <c r="B36" s="33" t="s">
        <v>90</v>
      </c>
      <c r="C36" s="34" t="s">
        <v>91</v>
      </c>
      <c r="D36" s="20">
        <v>71.28</v>
      </c>
      <c r="E36" s="30">
        <v>16.81</v>
      </c>
      <c r="F36" s="30">
        <f t="shared" si="1"/>
        <v>88.09</v>
      </c>
      <c r="G36" s="20" t="s">
        <v>54</v>
      </c>
    </row>
    <row r="37" spans="1:7" ht="25.5">
      <c r="A37" s="28">
        <v>5</v>
      </c>
      <c r="B37" s="33" t="s">
        <v>92</v>
      </c>
      <c r="C37" s="34" t="s">
        <v>93</v>
      </c>
      <c r="D37" s="20">
        <v>71.28</v>
      </c>
      <c r="E37" s="30">
        <v>16.81</v>
      </c>
      <c r="F37" s="30">
        <f t="shared" si="1"/>
        <v>88.09</v>
      </c>
      <c r="G37" s="20" t="s">
        <v>54</v>
      </c>
    </row>
    <row r="38" spans="1:7" ht="25.5">
      <c r="A38" s="28">
        <v>6</v>
      </c>
      <c r="B38" s="33" t="s">
        <v>94</v>
      </c>
      <c r="C38" s="34" t="s">
        <v>93</v>
      </c>
      <c r="D38" s="20">
        <v>71.28</v>
      </c>
      <c r="E38" s="30">
        <v>16.81</v>
      </c>
      <c r="F38" s="30">
        <f t="shared" si="1"/>
        <v>88.09</v>
      </c>
      <c r="G38" s="20" t="s">
        <v>54</v>
      </c>
    </row>
    <row r="39" spans="1:7" ht="12.75">
      <c r="A39" s="28">
        <v>7</v>
      </c>
      <c r="B39" s="33" t="s">
        <v>108</v>
      </c>
      <c r="C39" s="34" t="s">
        <v>111</v>
      </c>
      <c r="D39" s="20">
        <v>71.28</v>
      </c>
      <c r="E39" s="30">
        <v>16.81</v>
      </c>
      <c r="F39" s="30">
        <f t="shared" si="1"/>
        <v>88.09</v>
      </c>
      <c r="G39" s="20" t="s">
        <v>54</v>
      </c>
    </row>
    <row r="40" spans="1:7" ht="38.25">
      <c r="A40" s="28">
        <v>8</v>
      </c>
      <c r="B40" s="35" t="s">
        <v>98</v>
      </c>
      <c r="C40" s="34" t="s">
        <v>87</v>
      </c>
      <c r="D40" s="20">
        <v>71.28</v>
      </c>
      <c r="E40" s="30">
        <v>16.81</v>
      </c>
      <c r="F40" s="30">
        <f t="shared" si="1"/>
        <v>88.09</v>
      </c>
      <c r="G40" s="20" t="s">
        <v>99</v>
      </c>
    </row>
    <row r="41" spans="1:7" ht="12.75">
      <c r="A41" s="28">
        <v>9</v>
      </c>
      <c r="B41" s="35" t="s">
        <v>120</v>
      </c>
      <c r="C41" s="34" t="s">
        <v>121</v>
      </c>
      <c r="D41" s="20">
        <v>71.28</v>
      </c>
      <c r="E41" s="30">
        <v>16.81</v>
      </c>
      <c r="F41" s="30">
        <f t="shared" si="1"/>
        <v>88.09</v>
      </c>
      <c r="G41" s="20" t="s">
        <v>99</v>
      </c>
    </row>
    <row r="42" spans="1:7" ht="25.5">
      <c r="A42" s="28">
        <v>10</v>
      </c>
      <c r="B42" s="35" t="s">
        <v>109</v>
      </c>
      <c r="C42" s="34" t="s">
        <v>112</v>
      </c>
      <c r="D42" s="20">
        <v>71.28</v>
      </c>
      <c r="E42" s="30">
        <v>16.81</v>
      </c>
      <c r="F42" s="30">
        <f t="shared" si="1"/>
        <v>88.09</v>
      </c>
      <c r="G42" s="20" t="s">
        <v>43</v>
      </c>
    </row>
    <row r="43" spans="1:7" ht="38.25">
      <c r="A43" s="28">
        <v>11</v>
      </c>
      <c r="B43" s="35" t="s">
        <v>122</v>
      </c>
      <c r="C43" s="34" t="s">
        <v>123</v>
      </c>
      <c r="D43" s="20">
        <v>71.28</v>
      </c>
      <c r="E43" s="30">
        <v>16.82</v>
      </c>
      <c r="F43" s="30">
        <f t="shared" si="1"/>
        <v>88.1</v>
      </c>
      <c r="G43" s="20" t="s">
        <v>37</v>
      </c>
    </row>
    <row r="44" spans="1:7" ht="12.75">
      <c r="A44" s="20"/>
      <c r="B44" s="25" t="s">
        <v>25</v>
      </c>
      <c r="C44" s="20"/>
      <c r="D44" s="20">
        <f>SUM(D33:D43)</f>
        <v>784.0799999999998</v>
      </c>
      <c r="E44" s="20">
        <f>SUM(E33:E43)</f>
        <v>184.92</v>
      </c>
      <c r="F44" s="20">
        <f>SUM(F33:F43)</f>
        <v>969.0000000000002</v>
      </c>
      <c r="G44" s="20"/>
    </row>
    <row r="45" spans="1:7" ht="12.75">
      <c r="A45" s="27"/>
      <c r="B45" s="27"/>
      <c r="C45" s="27"/>
      <c r="D45" s="27"/>
      <c r="E45" s="27"/>
      <c r="F45" s="27"/>
      <c r="G45" s="27"/>
    </row>
    <row r="46" spans="5:6" ht="12.75">
      <c r="E46" t="s">
        <v>9</v>
      </c>
      <c r="F46" s="1">
        <f>F28+F44</f>
        <v>4683.5</v>
      </c>
    </row>
    <row r="48" spans="2:8" ht="12.75">
      <c r="B48" s="37" t="s">
        <v>124</v>
      </c>
      <c r="C48">
        <v>250</v>
      </c>
      <c r="D48" s="31">
        <f>D5+D33</f>
        <v>201.95</v>
      </c>
      <c r="E48" s="31">
        <f>E5+E33</f>
        <v>47.64</v>
      </c>
      <c r="F48" s="31">
        <f>D48+E48</f>
        <v>249.58999999999997</v>
      </c>
      <c r="G48" s="20" t="s">
        <v>34</v>
      </c>
      <c r="H48" s="37"/>
    </row>
    <row r="49" spans="2:8" ht="12.75">
      <c r="B49" s="37" t="s">
        <v>125</v>
      </c>
      <c r="C49">
        <v>250</v>
      </c>
      <c r="D49" s="31">
        <f>D6+D43</f>
        <v>201.95</v>
      </c>
      <c r="E49" s="31">
        <f>E6+E43</f>
        <v>47.65</v>
      </c>
      <c r="F49" s="31">
        <f aca="true" t="shared" si="2" ref="F49:F57">D49+E49</f>
        <v>249.6</v>
      </c>
      <c r="G49" s="20" t="s">
        <v>37</v>
      </c>
      <c r="H49" s="37"/>
    </row>
    <row r="50" spans="2:8" ht="12.75">
      <c r="B50" s="37" t="s">
        <v>126</v>
      </c>
      <c r="C50">
        <v>250</v>
      </c>
      <c r="D50" s="31">
        <f>D7+D34</f>
        <v>201.95</v>
      </c>
      <c r="E50" s="31">
        <f>E7+E34</f>
        <v>47.64</v>
      </c>
      <c r="F50" s="31">
        <f t="shared" si="2"/>
        <v>249.58999999999997</v>
      </c>
      <c r="G50" s="20" t="s">
        <v>40</v>
      </c>
      <c r="H50" s="37"/>
    </row>
    <row r="51" spans="2:8" ht="12.75">
      <c r="B51" s="37"/>
      <c r="C51">
        <v>661</v>
      </c>
      <c r="D51" s="31">
        <f>D8+D9+D10+D35+D42</f>
        <v>534.5699999999999</v>
      </c>
      <c r="E51" s="31">
        <f>E8+E9+E10+E35+E42</f>
        <v>126.11</v>
      </c>
      <c r="F51" s="31">
        <f t="shared" si="2"/>
        <v>660.68</v>
      </c>
      <c r="G51" s="20" t="s">
        <v>43</v>
      </c>
      <c r="H51" s="37"/>
    </row>
    <row r="52" spans="2:8" ht="12.75">
      <c r="B52" s="37"/>
      <c r="C52">
        <v>323</v>
      </c>
      <c r="D52" s="31">
        <f>D11+D12</f>
        <v>261.34</v>
      </c>
      <c r="E52" s="31">
        <f>E11+E12</f>
        <v>61.66</v>
      </c>
      <c r="F52" s="31">
        <f t="shared" si="2"/>
        <v>323</v>
      </c>
      <c r="G52" s="20" t="s">
        <v>50</v>
      </c>
      <c r="H52" s="37"/>
    </row>
    <row r="53" spans="2:8" ht="12.75">
      <c r="B53" s="37"/>
      <c r="C53">
        <v>1321</v>
      </c>
      <c r="D53" s="31">
        <f>D13+D14+D15+D16+D17+D18+D36+D37+D38+D39</f>
        <v>1069.1399999999999</v>
      </c>
      <c r="E53" s="31">
        <f>E13+E14+E15+E16+E17+E18+E36+E37+E38+E39</f>
        <v>252.21999999999997</v>
      </c>
      <c r="F53" s="31">
        <f t="shared" si="2"/>
        <v>1321.36</v>
      </c>
      <c r="G53" s="20" t="s">
        <v>54</v>
      </c>
      <c r="H53" s="37"/>
    </row>
    <row r="54" spans="2:8" ht="12.75">
      <c r="B54" s="37"/>
      <c r="C54">
        <v>484</v>
      </c>
      <c r="D54" s="31">
        <f>D19+D20+D21</f>
        <v>392.01</v>
      </c>
      <c r="E54" s="31">
        <f>E19+E20+E21</f>
        <v>92.49</v>
      </c>
      <c r="F54" s="31">
        <f t="shared" si="2"/>
        <v>484.5</v>
      </c>
      <c r="G54" s="20" t="s">
        <v>66</v>
      </c>
      <c r="H54" s="37"/>
    </row>
    <row r="55" spans="2:8" ht="12.75">
      <c r="B55" s="37"/>
      <c r="C55">
        <v>161</v>
      </c>
      <c r="D55" s="31">
        <f>D22</f>
        <v>130.67</v>
      </c>
      <c r="E55" s="31">
        <f>E22</f>
        <v>30.83</v>
      </c>
      <c r="F55" s="31">
        <f t="shared" si="2"/>
        <v>161.5</v>
      </c>
      <c r="G55" s="20" t="s">
        <v>73</v>
      </c>
      <c r="H55" s="37"/>
    </row>
    <row r="56" spans="2:8" ht="12.75">
      <c r="B56" s="37"/>
      <c r="C56">
        <v>323</v>
      </c>
      <c r="D56" s="31">
        <f>D23+D24</f>
        <v>261.34</v>
      </c>
      <c r="E56" s="31">
        <f>E23+E24</f>
        <v>61.66</v>
      </c>
      <c r="F56" s="31">
        <f t="shared" si="2"/>
        <v>323</v>
      </c>
      <c r="G56" s="20" t="s">
        <v>75</v>
      </c>
      <c r="H56" s="37"/>
    </row>
    <row r="57" spans="2:8" ht="12.75">
      <c r="B57" s="37"/>
      <c r="C57">
        <v>661</v>
      </c>
      <c r="D57" s="31">
        <f>D25+D26+D27+D40+D41</f>
        <v>534.5699999999999</v>
      </c>
      <c r="E57" s="31">
        <f>E25+E26+E27+E40+E41</f>
        <v>126.11</v>
      </c>
      <c r="F57" s="31">
        <f t="shared" si="2"/>
        <v>660.68</v>
      </c>
      <c r="G57" s="20" t="s">
        <v>79</v>
      </c>
      <c r="H57" s="37"/>
    </row>
    <row r="58" spans="2:8" ht="12.75">
      <c r="B58" s="37"/>
      <c r="C58">
        <f>SUM(C48:C57)</f>
        <v>4684</v>
      </c>
      <c r="D58" s="6">
        <f>SUBTOTAL(9,D48:D57)</f>
        <v>3789.49</v>
      </c>
      <c r="E58" s="6">
        <f>ROUND(SUBTOTAL(9,E48:E57),2)</f>
        <v>894.01</v>
      </c>
      <c r="F58" s="38">
        <f>SUM(F48:F57)</f>
        <v>4683.5</v>
      </c>
      <c r="H58" s="37"/>
    </row>
    <row r="60" ht="12.75">
      <c r="C60" s="37"/>
    </row>
    <row r="61" ht="12.75">
      <c r="F61" s="37"/>
    </row>
  </sheetData>
  <sheetProtection/>
  <mergeCells count="1">
    <mergeCell ref="B1:F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37.421875" style="0" customWidth="1"/>
    <col min="3" max="3" width="18.7109375" style="0" customWidth="1"/>
    <col min="4" max="4" width="10.8515625" style="0" customWidth="1"/>
    <col min="7" max="7" width="10.57421875" style="0" customWidth="1"/>
    <col min="10" max="10" width="10.28125" style="0" customWidth="1"/>
  </cols>
  <sheetData>
    <row r="1" spans="1:12" ht="38.25">
      <c r="A1" s="6" t="s">
        <v>155</v>
      </c>
      <c r="B1" s="44" t="s">
        <v>27</v>
      </c>
      <c r="C1" s="20" t="s">
        <v>156</v>
      </c>
      <c r="D1" s="20" t="s">
        <v>147</v>
      </c>
      <c r="E1" s="20" t="s">
        <v>148</v>
      </c>
      <c r="F1" s="20" t="s">
        <v>25</v>
      </c>
      <c r="G1" s="20" t="s">
        <v>149</v>
      </c>
      <c r="H1" s="20" t="s">
        <v>148</v>
      </c>
      <c r="I1" s="47" t="s">
        <v>25</v>
      </c>
      <c r="J1" s="49" t="s">
        <v>157</v>
      </c>
      <c r="K1" s="20" t="s">
        <v>148</v>
      </c>
      <c r="L1" s="20" t="s">
        <v>25</v>
      </c>
    </row>
    <row r="2" spans="1:12" ht="12.75">
      <c r="A2" s="40">
        <v>1</v>
      </c>
      <c r="B2" s="41" t="s">
        <v>35</v>
      </c>
      <c r="C2" s="6"/>
      <c r="D2" s="6">
        <v>45.98</v>
      </c>
      <c r="E2" s="6">
        <f>ROUND(D2*23.59%,2)</f>
        <v>10.85</v>
      </c>
      <c r="F2" s="6">
        <f>D2+E2</f>
        <v>56.83</v>
      </c>
      <c r="G2" s="6">
        <f>D2*12</f>
        <v>551.76</v>
      </c>
      <c r="H2" s="6">
        <f>E2*12</f>
        <v>130.2</v>
      </c>
      <c r="I2" s="48">
        <f>G2+H2</f>
        <v>681.96</v>
      </c>
      <c r="J2" s="6">
        <f>D2*6</f>
        <v>275.88</v>
      </c>
      <c r="K2" s="6">
        <f>ROUND(J2*23.59%,2)</f>
        <v>65.08</v>
      </c>
      <c r="L2" s="6">
        <f>J2+K2</f>
        <v>340.96</v>
      </c>
    </row>
    <row r="3" spans="1:12" ht="12.75">
      <c r="A3" s="42">
        <v>2</v>
      </c>
      <c r="B3" s="41" t="s">
        <v>52</v>
      </c>
      <c r="C3" s="6"/>
      <c r="D3" s="6">
        <v>45.98</v>
      </c>
      <c r="E3" s="6">
        <f aca="true" t="shared" si="0" ref="E3:E30">ROUND(D3*23.59%,2)</f>
        <v>10.85</v>
      </c>
      <c r="F3" s="6">
        <f aca="true" t="shared" si="1" ref="F3:F30">D3+E3</f>
        <v>56.83</v>
      </c>
      <c r="G3" s="6">
        <f aca="true" t="shared" si="2" ref="G3:G30">D3*12</f>
        <v>551.76</v>
      </c>
      <c r="H3" s="6">
        <f aca="true" t="shared" si="3" ref="H3:H30">E3*12</f>
        <v>130.2</v>
      </c>
      <c r="I3" s="48">
        <f aca="true" t="shared" si="4" ref="I3:I30">G3+H3</f>
        <v>681.96</v>
      </c>
      <c r="J3" s="6">
        <f aca="true" t="shared" si="5" ref="J3:J43">D3*6</f>
        <v>275.88</v>
      </c>
      <c r="K3" s="6">
        <f aca="true" t="shared" si="6" ref="K3:K43">ROUND(J3*23.59%,2)</f>
        <v>65.08</v>
      </c>
      <c r="L3" s="6">
        <f aca="true" t="shared" si="7" ref="L3:L43">J3+K3</f>
        <v>340.96</v>
      </c>
    </row>
    <row r="4" spans="1:12" ht="12.75">
      <c r="A4" s="42">
        <v>3</v>
      </c>
      <c r="B4" s="41" t="s">
        <v>46</v>
      </c>
      <c r="C4" s="6"/>
      <c r="D4" s="6">
        <v>45.98</v>
      </c>
      <c r="E4" s="6">
        <f t="shared" si="0"/>
        <v>10.85</v>
      </c>
      <c r="F4" s="6">
        <f t="shared" si="1"/>
        <v>56.83</v>
      </c>
      <c r="G4" s="6">
        <f t="shared" si="2"/>
        <v>551.76</v>
      </c>
      <c r="H4" s="6">
        <f t="shared" si="3"/>
        <v>130.2</v>
      </c>
      <c r="I4" s="48">
        <f t="shared" si="4"/>
        <v>681.96</v>
      </c>
      <c r="J4" s="6">
        <f t="shared" si="5"/>
        <v>275.88</v>
      </c>
      <c r="K4" s="6">
        <f t="shared" si="6"/>
        <v>65.08</v>
      </c>
      <c r="L4" s="6">
        <f t="shared" si="7"/>
        <v>340.96</v>
      </c>
    </row>
    <row r="5" spans="1:12" ht="12.75">
      <c r="A5" s="42">
        <v>4</v>
      </c>
      <c r="B5" s="41" t="s">
        <v>48</v>
      </c>
      <c r="C5" s="6"/>
      <c r="D5" s="6">
        <v>45.98</v>
      </c>
      <c r="E5" s="6">
        <f t="shared" si="0"/>
        <v>10.85</v>
      </c>
      <c r="F5" s="6">
        <f t="shared" si="1"/>
        <v>56.83</v>
      </c>
      <c r="G5" s="6">
        <f t="shared" si="2"/>
        <v>551.76</v>
      </c>
      <c r="H5" s="6">
        <f t="shared" si="3"/>
        <v>130.2</v>
      </c>
      <c r="I5" s="48">
        <f t="shared" si="4"/>
        <v>681.96</v>
      </c>
      <c r="J5" s="6">
        <f t="shared" si="5"/>
        <v>275.88</v>
      </c>
      <c r="K5" s="6">
        <f t="shared" si="6"/>
        <v>65.08</v>
      </c>
      <c r="L5" s="6">
        <f t="shared" si="7"/>
        <v>340.96</v>
      </c>
    </row>
    <row r="6" spans="1:12" ht="12.75">
      <c r="A6" s="42">
        <v>5</v>
      </c>
      <c r="B6" s="41" t="s">
        <v>55</v>
      </c>
      <c r="C6" s="6"/>
      <c r="D6" s="6">
        <v>45.98</v>
      </c>
      <c r="E6" s="6">
        <f t="shared" si="0"/>
        <v>10.85</v>
      </c>
      <c r="F6" s="6">
        <f t="shared" si="1"/>
        <v>56.83</v>
      </c>
      <c r="G6" s="6">
        <f t="shared" si="2"/>
        <v>551.76</v>
      </c>
      <c r="H6" s="6">
        <f t="shared" si="3"/>
        <v>130.2</v>
      </c>
      <c r="I6" s="48">
        <f t="shared" si="4"/>
        <v>681.96</v>
      </c>
      <c r="J6" s="6">
        <f t="shared" si="5"/>
        <v>275.88</v>
      </c>
      <c r="K6" s="6">
        <f t="shared" si="6"/>
        <v>65.08</v>
      </c>
      <c r="L6" s="6">
        <f t="shared" si="7"/>
        <v>340.96</v>
      </c>
    </row>
    <row r="7" spans="1:12" ht="12.75">
      <c r="A7" s="42">
        <v>6</v>
      </c>
      <c r="B7" s="41" t="s">
        <v>64</v>
      </c>
      <c r="C7" s="6"/>
      <c r="D7" s="6">
        <v>45.98</v>
      </c>
      <c r="E7" s="6">
        <f t="shared" si="0"/>
        <v>10.85</v>
      </c>
      <c r="F7" s="6">
        <f t="shared" si="1"/>
        <v>56.83</v>
      </c>
      <c r="G7" s="6">
        <f t="shared" si="2"/>
        <v>551.76</v>
      </c>
      <c r="H7" s="6">
        <f t="shared" si="3"/>
        <v>130.2</v>
      </c>
      <c r="I7" s="48">
        <f t="shared" si="4"/>
        <v>681.96</v>
      </c>
      <c r="J7" s="6">
        <f t="shared" si="5"/>
        <v>275.88</v>
      </c>
      <c r="K7" s="6">
        <f t="shared" si="6"/>
        <v>65.08</v>
      </c>
      <c r="L7" s="6">
        <f t="shared" si="7"/>
        <v>340.96</v>
      </c>
    </row>
    <row r="8" spans="1:12" ht="12.75">
      <c r="A8" s="42">
        <v>7</v>
      </c>
      <c r="B8" s="41" t="s">
        <v>74</v>
      </c>
      <c r="C8" s="6"/>
      <c r="D8" s="6">
        <v>45.98</v>
      </c>
      <c r="E8" s="6">
        <f t="shared" si="0"/>
        <v>10.85</v>
      </c>
      <c r="F8" s="6">
        <f t="shared" si="1"/>
        <v>56.83</v>
      </c>
      <c r="G8" s="6">
        <f t="shared" si="2"/>
        <v>551.76</v>
      </c>
      <c r="H8" s="6">
        <f t="shared" si="3"/>
        <v>130.2</v>
      </c>
      <c r="I8" s="48">
        <f t="shared" si="4"/>
        <v>681.96</v>
      </c>
      <c r="J8" s="6">
        <f t="shared" si="5"/>
        <v>275.88</v>
      </c>
      <c r="K8" s="6">
        <f t="shared" si="6"/>
        <v>65.08</v>
      </c>
      <c r="L8" s="6">
        <f t="shared" si="7"/>
        <v>340.96</v>
      </c>
    </row>
    <row r="9" spans="1:12" ht="25.5">
      <c r="A9" s="42">
        <v>8</v>
      </c>
      <c r="B9" s="41" t="s">
        <v>57</v>
      </c>
      <c r="C9" s="6"/>
      <c r="D9" s="6">
        <v>45.98</v>
      </c>
      <c r="E9" s="6">
        <f t="shared" si="0"/>
        <v>10.85</v>
      </c>
      <c r="F9" s="6">
        <f t="shared" si="1"/>
        <v>56.83</v>
      </c>
      <c r="G9" s="6">
        <f t="shared" si="2"/>
        <v>551.76</v>
      </c>
      <c r="H9" s="6">
        <f t="shared" si="3"/>
        <v>130.2</v>
      </c>
      <c r="I9" s="48">
        <f t="shared" si="4"/>
        <v>681.96</v>
      </c>
      <c r="J9" s="6">
        <f t="shared" si="5"/>
        <v>275.88</v>
      </c>
      <c r="K9" s="6">
        <f t="shared" si="6"/>
        <v>65.08</v>
      </c>
      <c r="L9" s="6">
        <f t="shared" si="7"/>
        <v>340.96</v>
      </c>
    </row>
    <row r="10" spans="1:12" ht="25.5">
      <c r="A10" s="42">
        <v>9</v>
      </c>
      <c r="B10" s="41" t="s">
        <v>127</v>
      </c>
      <c r="C10" s="6"/>
      <c r="D10" s="6">
        <v>45.98</v>
      </c>
      <c r="E10" s="6">
        <f t="shared" si="0"/>
        <v>10.85</v>
      </c>
      <c r="F10" s="6">
        <f t="shared" si="1"/>
        <v>56.83</v>
      </c>
      <c r="G10" s="6">
        <f t="shared" si="2"/>
        <v>551.76</v>
      </c>
      <c r="H10" s="6">
        <f t="shared" si="3"/>
        <v>130.2</v>
      </c>
      <c r="I10" s="48">
        <f t="shared" si="4"/>
        <v>681.96</v>
      </c>
      <c r="J10" s="6">
        <f t="shared" si="5"/>
        <v>275.88</v>
      </c>
      <c r="K10" s="6">
        <f t="shared" si="6"/>
        <v>65.08</v>
      </c>
      <c r="L10" s="6">
        <f t="shared" si="7"/>
        <v>340.96</v>
      </c>
    </row>
    <row r="11" spans="1:12" ht="25.5">
      <c r="A11" s="42">
        <v>10</v>
      </c>
      <c r="B11" s="41" t="s">
        <v>128</v>
      </c>
      <c r="C11" s="6"/>
      <c r="D11" s="6">
        <v>45.98</v>
      </c>
      <c r="E11" s="6">
        <f t="shared" si="0"/>
        <v>10.85</v>
      </c>
      <c r="F11" s="6">
        <f t="shared" si="1"/>
        <v>56.83</v>
      </c>
      <c r="G11" s="6">
        <f t="shared" si="2"/>
        <v>551.76</v>
      </c>
      <c r="H11" s="6">
        <f t="shared" si="3"/>
        <v>130.2</v>
      </c>
      <c r="I11" s="48">
        <f t="shared" si="4"/>
        <v>681.96</v>
      </c>
      <c r="J11" s="6">
        <f t="shared" si="5"/>
        <v>275.88</v>
      </c>
      <c r="K11" s="6">
        <f t="shared" si="6"/>
        <v>65.08</v>
      </c>
      <c r="L11" s="6">
        <f t="shared" si="7"/>
        <v>340.96</v>
      </c>
    </row>
    <row r="12" spans="1:12" ht="25.5">
      <c r="A12" s="42">
        <v>11</v>
      </c>
      <c r="B12" s="41" t="s">
        <v>129</v>
      </c>
      <c r="C12" s="6"/>
      <c r="D12" s="6">
        <v>45.98</v>
      </c>
      <c r="E12" s="6">
        <f t="shared" si="0"/>
        <v>10.85</v>
      </c>
      <c r="F12" s="6">
        <f t="shared" si="1"/>
        <v>56.83</v>
      </c>
      <c r="G12" s="6">
        <f t="shared" si="2"/>
        <v>551.76</v>
      </c>
      <c r="H12" s="6">
        <f t="shared" si="3"/>
        <v>130.2</v>
      </c>
      <c r="I12" s="48">
        <f t="shared" si="4"/>
        <v>681.96</v>
      </c>
      <c r="J12" s="6">
        <f t="shared" si="5"/>
        <v>275.88</v>
      </c>
      <c r="K12" s="6">
        <f t="shared" si="6"/>
        <v>65.08</v>
      </c>
      <c r="L12" s="6">
        <f t="shared" si="7"/>
        <v>340.96</v>
      </c>
    </row>
    <row r="13" spans="1:12" ht="25.5">
      <c r="A13" s="42">
        <v>12</v>
      </c>
      <c r="B13" s="41" t="s">
        <v>130</v>
      </c>
      <c r="C13" s="6"/>
      <c r="D13" s="6">
        <v>45.98</v>
      </c>
      <c r="E13" s="6">
        <f t="shared" si="0"/>
        <v>10.85</v>
      </c>
      <c r="F13" s="6">
        <f t="shared" si="1"/>
        <v>56.83</v>
      </c>
      <c r="G13" s="6">
        <f t="shared" si="2"/>
        <v>551.76</v>
      </c>
      <c r="H13" s="6">
        <f t="shared" si="3"/>
        <v>130.2</v>
      </c>
      <c r="I13" s="48">
        <f t="shared" si="4"/>
        <v>681.96</v>
      </c>
      <c r="J13" s="6">
        <f t="shared" si="5"/>
        <v>275.88</v>
      </c>
      <c r="K13" s="6">
        <f t="shared" si="6"/>
        <v>65.08</v>
      </c>
      <c r="L13" s="6">
        <f t="shared" si="7"/>
        <v>340.96</v>
      </c>
    </row>
    <row r="14" spans="1:12" ht="25.5">
      <c r="A14" s="42">
        <v>13</v>
      </c>
      <c r="B14" s="41" t="s">
        <v>59</v>
      </c>
      <c r="C14" s="6"/>
      <c r="D14" s="6">
        <v>45.98</v>
      </c>
      <c r="E14" s="6">
        <f t="shared" si="0"/>
        <v>10.85</v>
      </c>
      <c r="F14" s="6">
        <f t="shared" si="1"/>
        <v>56.83</v>
      </c>
      <c r="G14" s="6">
        <f t="shared" si="2"/>
        <v>551.76</v>
      </c>
      <c r="H14" s="6">
        <f t="shared" si="3"/>
        <v>130.2</v>
      </c>
      <c r="I14" s="48">
        <f t="shared" si="4"/>
        <v>681.96</v>
      </c>
      <c r="J14" s="6">
        <f t="shared" si="5"/>
        <v>275.88</v>
      </c>
      <c r="K14" s="6">
        <f t="shared" si="6"/>
        <v>65.08</v>
      </c>
      <c r="L14" s="6">
        <f t="shared" si="7"/>
        <v>340.96</v>
      </c>
    </row>
    <row r="15" spans="1:12" ht="25.5">
      <c r="A15" s="42">
        <v>14</v>
      </c>
      <c r="B15" s="41" t="s">
        <v>131</v>
      </c>
      <c r="C15" s="6"/>
      <c r="D15" s="6">
        <v>45.98</v>
      </c>
      <c r="E15" s="6">
        <f t="shared" si="0"/>
        <v>10.85</v>
      </c>
      <c r="F15" s="6">
        <f t="shared" si="1"/>
        <v>56.83</v>
      </c>
      <c r="G15" s="6">
        <f t="shared" si="2"/>
        <v>551.76</v>
      </c>
      <c r="H15" s="6">
        <f t="shared" si="3"/>
        <v>130.2</v>
      </c>
      <c r="I15" s="48">
        <f t="shared" si="4"/>
        <v>681.96</v>
      </c>
      <c r="J15" s="6">
        <f t="shared" si="5"/>
        <v>275.88</v>
      </c>
      <c r="K15" s="6">
        <f t="shared" si="6"/>
        <v>65.08</v>
      </c>
      <c r="L15" s="6">
        <f t="shared" si="7"/>
        <v>340.96</v>
      </c>
    </row>
    <row r="16" spans="1:12" ht="25.5">
      <c r="A16" s="42">
        <v>15</v>
      </c>
      <c r="B16" s="41" t="s">
        <v>132</v>
      </c>
      <c r="C16" s="6"/>
      <c r="D16" s="6">
        <v>45.98</v>
      </c>
      <c r="E16" s="6">
        <f t="shared" si="0"/>
        <v>10.85</v>
      </c>
      <c r="F16" s="6">
        <f t="shared" si="1"/>
        <v>56.83</v>
      </c>
      <c r="G16" s="6">
        <f t="shared" si="2"/>
        <v>551.76</v>
      </c>
      <c r="H16" s="6">
        <f t="shared" si="3"/>
        <v>130.2</v>
      </c>
      <c r="I16" s="48">
        <f t="shared" si="4"/>
        <v>681.96</v>
      </c>
      <c r="J16" s="6">
        <f t="shared" si="5"/>
        <v>275.88</v>
      </c>
      <c r="K16" s="6">
        <f t="shared" si="6"/>
        <v>65.08</v>
      </c>
      <c r="L16" s="6">
        <f t="shared" si="7"/>
        <v>340.96</v>
      </c>
    </row>
    <row r="17" spans="1:12" ht="25.5">
      <c r="A17" s="42">
        <v>16</v>
      </c>
      <c r="B17" s="41" t="s">
        <v>133</v>
      </c>
      <c r="C17" s="6"/>
      <c r="D17" s="6">
        <v>45.98</v>
      </c>
      <c r="E17" s="6">
        <f t="shared" si="0"/>
        <v>10.85</v>
      </c>
      <c r="F17" s="6">
        <f t="shared" si="1"/>
        <v>56.83</v>
      </c>
      <c r="G17" s="6">
        <f t="shared" si="2"/>
        <v>551.76</v>
      </c>
      <c r="H17" s="6">
        <f t="shared" si="3"/>
        <v>130.2</v>
      </c>
      <c r="I17" s="48">
        <f t="shared" si="4"/>
        <v>681.96</v>
      </c>
      <c r="J17" s="6">
        <f t="shared" si="5"/>
        <v>275.88</v>
      </c>
      <c r="K17" s="6">
        <f t="shared" si="6"/>
        <v>65.08</v>
      </c>
      <c r="L17" s="6">
        <f t="shared" si="7"/>
        <v>340.96</v>
      </c>
    </row>
    <row r="18" spans="1:12" ht="25.5">
      <c r="A18" s="42">
        <v>17</v>
      </c>
      <c r="B18" s="41" t="s">
        <v>134</v>
      </c>
      <c r="C18" s="6"/>
      <c r="D18" s="6">
        <v>45.98</v>
      </c>
      <c r="E18" s="6">
        <f t="shared" si="0"/>
        <v>10.85</v>
      </c>
      <c r="F18" s="6">
        <f t="shared" si="1"/>
        <v>56.83</v>
      </c>
      <c r="G18" s="6">
        <f t="shared" si="2"/>
        <v>551.76</v>
      </c>
      <c r="H18" s="6">
        <f t="shared" si="3"/>
        <v>130.2</v>
      </c>
      <c r="I18" s="48">
        <f t="shared" si="4"/>
        <v>681.96</v>
      </c>
      <c r="J18" s="6">
        <f t="shared" si="5"/>
        <v>275.88</v>
      </c>
      <c r="K18" s="6">
        <f t="shared" si="6"/>
        <v>65.08</v>
      </c>
      <c r="L18" s="6">
        <f t="shared" si="7"/>
        <v>340.96</v>
      </c>
    </row>
    <row r="19" spans="1:12" ht="25.5">
      <c r="A19" s="42">
        <v>18</v>
      </c>
      <c r="B19" s="41" t="s">
        <v>135</v>
      </c>
      <c r="C19" s="6"/>
      <c r="D19" s="6">
        <v>45.98</v>
      </c>
      <c r="E19" s="6">
        <f t="shared" si="0"/>
        <v>10.85</v>
      </c>
      <c r="F19" s="6">
        <f t="shared" si="1"/>
        <v>56.83</v>
      </c>
      <c r="G19" s="6">
        <f t="shared" si="2"/>
        <v>551.76</v>
      </c>
      <c r="H19" s="6">
        <f t="shared" si="3"/>
        <v>130.2</v>
      </c>
      <c r="I19" s="48">
        <f t="shared" si="4"/>
        <v>681.96</v>
      </c>
      <c r="J19" s="6">
        <f t="shared" si="5"/>
        <v>275.88</v>
      </c>
      <c r="K19" s="6">
        <f t="shared" si="6"/>
        <v>65.08</v>
      </c>
      <c r="L19" s="6">
        <f t="shared" si="7"/>
        <v>340.96</v>
      </c>
    </row>
    <row r="20" spans="1:12" ht="25.5">
      <c r="A20" s="42">
        <v>19</v>
      </c>
      <c r="B20" s="41" t="s">
        <v>136</v>
      </c>
      <c r="C20" s="6"/>
      <c r="D20" s="6">
        <v>45.98</v>
      </c>
      <c r="E20" s="6">
        <f t="shared" si="0"/>
        <v>10.85</v>
      </c>
      <c r="F20" s="6">
        <f t="shared" si="1"/>
        <v>56.83</v>
      </c>
      <c r="G20" s="6">
        <f t="shared" si="2"/>
        <v>551.76</v>
      </c>
      <c r="H20" s="6">
        <f t="shared" si="3"/>
        <v>130.2</v>
      </c>
      <c r="I20" s="48">
        <f t="shared" si="4"/>
        <v>681.96</v>
      </c>
      <c r="J20" s="6">
        <f t="shared" si="5"/>
        <v>275.88</v>
      </c>
      <c r="K20" s="6">
        <f t="shared" si="6"/>
        <v>65.08</v>
      </c>
      <c r="L20" s="6">
        <f t="shared" si="7"/>
        <v>340.96</v>
      </c>
    </row>
    <row r="21" spans="1:12" ht="25.5">
      <c r="A21" s="42">
        <v>20</v>
      </c>
      <c r="B21" s="41" t="s">
        <v>137</v>
      </c>
      <c r="C21" s="6"/>
      <c r="D21" s="6">
        <v>45.98</v>
      </c>
      <c r="E21" s="6">
        <f t="shared" si="0"/>
        <v>10.85</v>
      </c>
      <c r="F21" s="6">
        <f t="shared" si="1"/>
        <v>56.83</v>
      </c>
      <c r="G21" s="6">
        <f t="shared" si="2"/>
        <v>551.76</v>
      </c>
      <c r="H21" s="6">
        <f t="shared" si="3"/>
        <v>130.2</v>
      </c>
      <c r="I21" s="48">
        <f t="shared" si="4"/>
        <v>681.96</v>
      </c>
      <c r="J21" s="6">
        <f t="shared" si="5"/>
        <v>275.88</v>
      </c>
      <c r="K21" s="6">
        <f t="shared" si="6"/>
        <v>65.08</v>
      </c>
      <c r="L21" s="6">
        <f t="shared" si="7"/>
        <v>340.96</v>
      </c>
    </row>
    <row r="22" spans="1:12" ht="25.5">
      <c r="A22" s="42">
        <v>21</v>
      </c>
      <c r="B22" s="41" t="s">
        <v>138</v>
      </c>
      <c r="C22" s="6"/>
      <c r="D22" s="6">
        <v>45.98</v>
      </c>
      <c r="E22" s="6">
        <f t="shared" si="0"/>
        <v>10.85</v>
      </c>
      <c r="F22" s="6">
        <f t="shared" si="1"/>
        <v>56.83</v>
      </c>
      <c r="G22" s="6">
        <f t="shared" si="2"/>
        <v>551.76</v>
      </c>
      <c r="H22" s="6">
        <f t="shared" si="3"/>
        <v>130.2</v>
      </c>
      <c r="I22" s="48">
        <f t="shared" si="4"/>
        <v>681.96</v>
      </c>
      <c r="J22" s="6">
        <f t="shared" si="5"/>
        <v>275.88</v>
      </c>
      <c r="K22" s="6">
        <f t="shared" si="6"/>
        <v>65.08</v>
      </c>
      <c r="L22" s="6">
        <f t="shared" si="7"/>
        <v>340.96</v>
      </c>
    </row>
    <row r="23" spans="1:12" ht="25.5">
      <c r="A23" s="42">
        <v>22</v>
      </c>
      <c r="B23" s="41" t="s">
        <v>139</v>
      </c>
      <c r="C23" s="6"/>
      <c r="D23" s="6">
        <v>45.98</v>
      </c>
      <c r="E23" s="6">
        <f t="shared" si="0"/>
        <v>10.85</v>
      </c>
      <c r="F23" s="6">
        <f t="shared" si="1"/>
        <v>56.83</v>
      </c>
      <c r="G23" s="6">
        <f t="shared" si="2"/>
        <v>551.76</v>
      </c>
      <c r="H23" s="6">
        <f t="shared" si="3"/>
        <v>130.2</v>
      </c>
      <c r="I23" s="48">
        <f t="shared" si="4"/>
        <v>681.96</v>
      </c>
      <c r="J23" s="6">
        <f t="shared" si="5"/>
        <v>275.88</v>
      </c>
      <c r="K23" s="6">
        <f t="shared" si="6"/>
        <v>65.08</v>
      </c>
      <c r="L23" s="6">
        <f t="shared" si="7"/>
        <v>340.96</v>
      </c>
    </row>
    <row r="24" spans="1:12" ht="25.5">
      <c r="A24" s="42">
        <v>23</v>
      </c>
      <c r="B24" s="41" t="s">
        <v>140</v>
      </c>
      <c r="C24" s="6"/>
      <c r="D24" s="6">
        <v>45.98</v>
      </c>
      <c r="E24" s="6">
        <f t="shared" si="0"/>
        <v>10.85</v>
      </c>
      <c r="F24" s="6">
        <f t="shared" si="1"/>
        <v>56.83</v>
      </c>
      <c r="G24" s="6">
        <f t="shared" si="2"/>
        <v>551.76</v>
      </c>
      <c r="H24" s="6">
        <f t="shared" si="3"/>
        <v>130.2</v>
      </c>
      <c r="I24" s="48">
        <f t="shared" si="4"/>
        <v>681.96</v>
      </c>
      <c r="J24" s="6">
        <f t="shared" si="5"/>
        <v>275.88</v>
      </c>
      <c r="K24" s="6">
        <f t="shared" si="6"/>
        <v>65.08</v>
      </c>
      <c r="L24" s="6">
        <f t="shared" si="7"/>
        <v>340.96</v>
      </c>
    </row>
    <row r="25" spans="1:12" ht="25.5">
      <c r="A25" s="42">
        <v>24</v>
      </c>
      <c r="B25" s="41" t="s">
        <v>141</v>
      </c>
      <c r="C25" s="6"/>
      <c r="D25" s="6">
        <v>45.98</v>
      </c>
      <c r="E25" s="6">
        <f t="shared" si="0"/>
        <v>10.85</v>
      </c>
      <c r="F25" s="6">
        <f t="shared" si="1"/>
        <v>56.83</v>
      </c>
      <c r="G25" s="6">
        <f t="shared" si="2"/>
        <v>551.76</v>
      </c>
      <c r="H25" s="6">
        <f t="shared" si="3"/>
        <v>130.2</v>
      </c>
      <c r="I25" s="48">
        <f t="shared" si="4"/>
        <v>681.96</v>
      </c>
      <c r="J25" s="6">
        <f t="shared" si="5"/>
        <v>275.88</v>
      </c>
      <c r="K25" s="6">
        <f t="shared" si="6"/>
        <v>65.08</v>
      </c>
      <c r="L25" s="6">
        <f t="shared" si="7"/>
        <v>340.96</v>
      </c>
    </row>
    <row r="26" spans="1:12" ht="38.25">
      <c r="A26" s="42">
        <v>25</v>
      </c>
      <c r="B26" s="41" t="s">
        <v>142</v>
      </c>
      <c r="C26" s="6"/>
      <c r="D26" s="6">
        <v>45.98</v>
      </c>
      <c r="E26" s="6">
        <f t="shared" si="0"/>
        <v>10.85</v>
      </c>
      <c r="F26" s="6">
        <f t="shared" si="1"/>
        <v>56.83</v>
      </c>
      <c r="G26" s="6">
        <f t="shared" si="2"/>
        <v>551.76</v>
      </c>
      <c r="H26" s="6">
        <f t="shared" si="3"/>
        <v>130.2</v>
      </c>
      <c r="I26" s="48">
        <f t="shared" si="4"/>
        <v>681.96</v>
      </c>
      <c r="J26" s="6">
        <f t="shared" si="5"/>
        <v>275.88</v>
      </c>
      <c r="K26" s="6">
        <f t="shared" si="6"/>
        <v>65.08</v>
      </c>
      <c r="L26" s="6">
        <f t="shared" si="7"/>
        <v>340.96</v>
      </c>
    </row>
    <row r="27" spans="1:12" ht="25.5">
      <c r="A27" s="42">
        <v>26</v>
      </c>
      <c r="B27" s="41" t="s">
        <v>143</v>
      </c>
      <c r="C27" s="6"/>
      <c r="D27" s="6">
        <v>45.98</v>
      </c>
      <c r="E27" s="6">
        <f t="shared" si="0"/>
        <v>10.85</v>
      </c>
      <c r="F27" s="6">
        <f t="shared" si="1"/>
        <v>56.83</v>
      </c>
      <c r="G27" s="6">
        <f t="shared" si="2"/>
        <v>551.76</v>
      </c>
      <c r="H27" s="6">
        <f t="shared" si="3"/>
        <v>130.2</v>
      </c>
      <c r="I27" s="48">
        <f t="shared" si="4"/>
        <v>681.96</v>
      </c>
      <c r="J27" s="6">
        <f t="shared" si="5"/>
        <v>275.88</v>
      </c>
      <c r="K27" s="6">
        <f t="shared" si="6"/>
        <v>65.08</v>
      </c>
      <c r="L27" s="6">
        <f t="shared" si="7"/>
        <v>340.96</v>
      </c>
    </row>
    <row r="28" spans="1:12" ht="25.5">
      <c r="A28" s="42">
        <v>27</v>
      </c>
      <c r="B28" s="41" t="s">
        <v>144</v>
      </c>
      <c r="C28" s="6"/>
      <c r="D28" s="6">
        <v>45.98</v>
      </c>
      <c r="E28" s="6">
        <f t="shared" si="0"/>
        <v>10.85</v>
      </c>
      <c r="F28" s="6">
        <f t="shared" si="1"/>
        <v>56.83</v>
      </c>
      <c r="G28" s="6">
        <f t="shared" si="2"/>
        <v>551.76</v>
      </c>
      <c r="H28" s="6">
        <f t="shared" si="3"/>
        <v>130.2</v>
      </c>
      <c r="I28" s="48">
        <f t="shared" si="4"/>
        <v>681.96</v>
      </c>
      <c r="J28" s="6">
        <f t="shared" si="5"/>
        <v>275.88</v>
      </c>
      <c r="K28" s="6">
        <f t="shared" si="6"/>
        <v>65.08</v>
      </c>
      <c r="L28" s="6">
        <f t="shared" si="7"/>
        <v>340.96</v>
      </c>
    </row>
    <row r="29" spans="1:12" ht="25.5">
      <c r="A29" s="42">
        <v>28</v>
      </c>
      <c r="B29" s="41" t="s">
        <v>145</v>
      </c>
      <c r="C29" s="6"/>
      <c r="D29" s="6">
        <v>45.98</v>
      </c>
      <c r="E29" s="6">
        <f t="shared" si="0"/>
        <v>10.85</v>
      </c>
      <c r="F29" s="6">
        <f t="shared" si="1"/>
        <v>56.83</v>
      </c>
      <c r="G29" s="6">
        <f t="shared" si="2"/>
        <v>551.76</v>
      </c>
      <c r="H29" s="6">
        <f t="shared" si="3"/>
        <v>130.2</v>
      </c>
      <c r="I29" s="48">
        <f t="shared" si="4"/>
        <v>681.96</v>
      </c>
      <c r="J29" s="6">
        <f t="shared" si="5"/>
        <v>275.88</v>
      </c>
      <c r="K29" s="6">
        <f t="shared" si="6"/>
        <v>65.08</v>
      </c>
      <c r="L29" s="6">
        <f t="shared" si="7"/>
        <v>340.96</v>
      </c>
    </row>
    <row r="30" spans="1:12" ht="25.5">
      <c r="A30" s="42">
        <v>29</v>
      </c>
      <c r="B30" s="41" t="s">
        <v>146</v>
      </c>
      <c r="C30" s="6"/>
      <c r="D30" s="6">
        <v>45.98</v>
      </c>
      <c r="E30" s="6">
        <f t="shared" si="0"/>
        <v>10.85</v>
      </c>
      <c r="F30" s="6">
        <f t="shared" si="1"/>
        <v>56.83</v>
      </c>
      <c r="G30" s="6">
        <f t="shared" si="2"/>
        <v>551.76</v>
      </c>
      <c r="H30" s="6">
        <f t="shared" si="3"/>
        <v>130.2</v>
      </c>
      <c r="I30" s="48">
        <f t="shared" si="4"/>
        <v>681.96</v>
      </c>
      <c r="J30" s="6">
        <f t="shared" si="5"/>
        <v>275.88</v>
      </c>
      <c r="K30" s="6">
        <f t="shared" si="6"/>
        <v>65.08</v>
      </c>
      <c r="L30" s="6">
        <f t="shared" si="7"/>
        <v>340.96</v>
      </c>
    </row>
    <row r="31" spans="1:12" ht="12.75">
      <c r="A31" s="6"/>
      <c r="B31" s="6"/>
      <c r="C31" s="6"/>
      <c r="D31" s="6">
        <f aca="true" t="shared" si="8" ref="D31:I31">SUM(D2:D30)</f>
        <v>1333.4200000000003</v>
      </c>
      <c r="E31" s="6">
        <f t="shared" si="8"/>
        <v>314.65000000000003</v>
      </c>
      <c r="F31" s="6">
        <f t="shared" si="8"/>
        <v>1648.0699999999995</v>
      </c>
      <c r="G31" s="6">
        <f t="shared" si="8"/>
        <v>16001.040000000005</v>
      </c>
      <c r="H31" s="6">
        <f t="shared" si="8"/>
        <v>3775.799999999998</v>
      </c>
      <c r="I31" s="48">
        <f t="shared" si="8"/>
        <v>19776.839999999986</v>
      </c>
      <c r="J31" s="6">
        <f>SUM(J2:J30)</f>
        <v>8000.520000000002</v>
      </c>
      <c r="K31" s="6">
        <f>SUM(K2:K30)</f>
        <v>1887.3199999999993</v>
      </c>
      <c r="L31" s="6">
        <f>SUM(L2:L30)</f>
        <v>9887.839999999997</v>
      </c>
    </row>
    <row r="32" spans="10:12" ht="12.75">
      <c r="J32" s="6"/>
      <c r="K32" s="6"/>
      <c r="L32" s="6"/>
    </row>
    <row r="33" spans="1:12" ht="38.25">
      <c r="A33" s="6" t="s">
        <v>155</v>
      </c>
      <c r="B33" s="44" t="s">
        <v>27</v>
      </c>
      <c r="C33" s="20" t="s">
        <v>156</v>
      </c>
      <c r="D33" s="20" t="s">
        <v>147</v>
      </c>
      <c r="E33" s="20" t="s">
        <v>148</v>
      </c>
      <c r="F33" s="20" t="s">
        <v>25</v>
      </c>
      <c r="G33" s="20" t="s">
        <v>149</v>
      </c>
      <c r="H33" s="20" t="s">
        <v>148</v>
      </c>
      <c r="I33" s="47" t="s">
        <v>25</v>
      </c>
      <c r="J33" s="49" t="s">
        <v>157</v>
      </c>
      <c r="K33" s="20" t="s">
        <v>148</v>
      </c>
      <c r="L33" s="20" t="s">
        <v>25</v>
      </c>
    </row>
    <row r="34" spans="1:12" ht="12.75">
      <c r="A34" s="43">
        <v>1</v>
      </c>
      <c r="B34" s="41" t="s">
        <v>84</v>
      </c>
      <c r="C34" s="6"/>
      <c r="D34" s="6">
        <v>23</v>
      </c>
      <c r="E34" s="6">
        <f>ROUND(D34*23.59%,2)</f>
        <v>5.43</v>
      </c>
      <c r="F34" s="6">
        <f>D34+E34</f>
        <v>28.43</v>
      </c>
      <c r="G34" s="6">
        <f>D34*12</f>
        <v>276</v>
      </c>
      <c r="H34" s="6">
        <f>E34*12</f>
        <v>65.16</v>
      </c>
      <c r="I34" s="48">
        <f>G34+H34</f>
        <v>341.15999999999997</v>
      </c>
      <c r="J34" s="6">
        <f t="shared" si="5"/>
        <v>138</v>
      </c>
      <c r="K34" s="6">
        <f t="shared" si="6"/>
        <v>32.55</v>
      </c>
      <c r="L34" s="6">
        <f t="shared" si="7"/>
        <v>170.55</v>
      </c>
    </row>
    <row r="35" spans="1:12" ht="12.75">
      <c r="A35" s="43">
        <v>2</v>
      </c>
      <c r="B35" s="41" t="s">
        <v>90</v>
      </c>
      <c r="C35" s="6"/>
      <c r="D35" s="6">
        <v>23</v>
      </c>
      <c r="E35" s="6">
        <f aca="true" t="shared" si="9" ref="E35:E43">ROUND(D35*23.59%,2)</f>
        <v>5.43</v>
      </c>
      <c r="F35" s="6">
        <f aca="true" t="shared" si="10" ref="F35:F43">D35+E35</f>
        <v>28.43</v>
      </c>
      <c r="G35" s="6">
        <f aca="true" t="shared" si="11" ref="G35:G43">D35*12</f>
        <v>276</v>
      </c>
      <c r="H35" s="6">
        <f aca="true" t="shared" si="12" ref="H35:H43">E35*12</f>
        <v>65.16</v>
      </c>
      <c r="I35" s="48">
        <f aca="true" t="shared" si="13" ref="I35:I43">G35+H35</f>
        <v>341.15999999999997</v>
      </c>
      <c r="J35" s="6">
        <f t="shared" si="5"/>
        <v>138</v>
      </c>
      <c r="K35" s="6">
        <f t="shared" si="6"/>
        <v>32.55</v>
      </c>
      <c r="L35" s="6">
        <f t="shared" si="7"/>
        <v>170.55</v>
      </c>
    </row>
    <row r="36" spans="1:12" ht="12.75">
      <c r="A36" s="43">
        <v>3</v>
      </c>
      <c r="B36" s="41" t="s">
        <v>120</v>
      </c>
      <c r="C36" s="6"/>
      <c r="D36" s="6">
        <v>23</v>
      </c>
      <c r="E36" s="6">
        <f t="shared" si="9"/>
        <v>5.43</v>
      </c>
      <c r="F36" s="6">
        <f t="shared" si="10"/>
        <v>28.43</v>
      </c>
      <c r="G36" s="6">
        <f t="shared" si="11"/>
        <v>276</v>
      </c>
      <c r="H36" s="6">
        <f t="shared" si="12"/>
        <v>65.16</v>
      </c>
      <c r="I36" s="48">
        <f t="shared" si="13"/>
        <v>341.15999999999997</v>
      </c>
      <c r="J36" s="6">
        <f t="shared" si="5"/>
        <v>138</v>
      </c>
      <c r="K36" s="6">
        <f t="shared" si="6"/>
        <v>32.55</v>
      </c>
      <c r="L36" s="6">
        <f t="shared" si="7"/>
        <v>170.55</v>
      </c>
    </row>
    <row r="37" spans="1:12" ht="25.5">
      <c r="A37" s="43">
        <v>4</v>
      </c>
      <c r="B37" s="41" t="s">
        <v>150</v>
      </c>
      <c r="C37" s="6"/>
      <c r="D37" s="6">
        <v>23</v>
      </c>
      <c r="E37" s="6">
        <f t="shared" si="9"/>
        <v>5.43</v>
      </c>
      <c r="F37" s="6">
        <f t="shared" si="10"/>
        <v>28.43</v>
      </c>
      <c r="G37" s="6">
        <f t="shared" si="11"/>
        <v>276</v>
      </c>
      <c r="H37" s="6">
        <f t="shared" si="12"/>
        <v>65.16</v>
      </c>
      <c r="I37" s="48">
        <f t="shared" si="13"/>
        <v>341.15999999999997</v>
      </c>
      <c r="J37" s="6">
        <f t="shared" si="5"/>
        <v>138</v>
      </c>
      <c r="K37" s="6">
        <f t="shared" si="6"/>
        <v>32.55</v>
      </c>
      <c r="L37" s="6">
        <f t="shared" si="7"/>
        <v>170.55</v>
      </c>
    </row>
    <row r="38" spans="1:12" ht="25.5">
      <c r="A38" s="43">
        <v>5</v>
      </c>
      <c r="B38" s="41" t="s">
        <v>86</v>
      </c>
      <c r="C38" s="6"/>
      <c r="D38" s="6">
        <v>23</v>
      </c>
      <c r="E38" s="6">
        <f t="shared" si="9"/>
        <v>5.43</v>
      </c>
      <c r="F38" s="6">
        <f t="shared" si="10"/>
        <v>28.43</v>
      </c>
      <c r="G38" s="6">
        <f t="shared" si="11"/>
        <v>276</v>
      </c>
      <c r="H38" s="6">
        <f t="shared" si="12"/>
        <v>65.16</v>
      </c>
      <c r="I38" s="48">
        <f t="shared" si="13"/>
        <v>341.15999999999997</v>
      </c>
      <c r="J38" s="6">
        <f t="shared" si="5"/>
        <v>138</v>
      </c>
      <c r="K38" s="6">
        <f t="shared" si="6"/>
        <v>32.55</v>
      </c>
      <c r="L38" s="6">
        <f t="shared" si="7"/>
        <v>170.55</v>
      </c>
    </row>
    <row r="39" spans="1:12" ht="25.5">
      <c r="A39" s="43">
        <v>6</v>
      </c>
      <c r="B39" s="41" t="s">
        <v>88</v>
      </c>
      <c r="C39" s="6"/>
      <c r="D39" s="6">
        <v>23</v>
      </c>
      <c r="E39" s="6">
        <f t="shared" si="9"/>
        <v>5.43</v>
      </c>
      <c r="F39" s="6">
        <f t="shared" si="10"/>
        <v>28.43</v>
      </c>
      <c r="G39" s="6">
        <f t="shared" si="11"/>
        <v>276</v>
      </c>
      <c r="H39" s="6">
        <f t="shared" si="12"/>
        <v>65.16</v>
      </c>
      <c r="I39" s="48">
        <f t="shared" si="13"/>
        <v>341.15999999999997</v>
      </c>
      <c r="J39" s="6">
        <f t="shared" si="5"/>
        <v>138</v>
      </c>
      <c r="K39" s="6">
        <f t="shared" si="6"/>
        <v>32.55</v>
      </c>
      <c r="L39" s="6">
        <f t="shared" si="7"/>
        <v>170.55</v>
      </c>
    </row>
    <row r="40" spans="1:12" ht="25.5">
      <c r="A40" s="43">
        <v>7</v>
      </c>
      <c r="B40" s="41" t="s">
        <v>151</v>
      </c>
      <c r="C40" s="6"/>
      <c r="D40" s="6">
        <v>23</v>
      </c>
      <c r="E40" s="6">
        <f t="shared" si="9"/>
        <v>5.43</v>
      </c>
      <c r="F40" s="6">
        <f t="shared" si="10"/>
        <v>28.43</v>
      </c>
      <c r="G40" s="6">
        <f t="shared" si="11"/>
        <v>276</v>
      </c>
      <c r="H40" s="6">
        <f t="shared" si="12"/>
        <v>65.16</v>
      </c>
      <c r="I40" s="48">
        <f t="shared" si="13"/>
        <v>341.15999999999997</v>
      </c>
      <c r="J40" s="6">
        <f t="shared" si="5"/>
        <v>138</v>
      </c>
      <c r="K40" s="6">
        <f t="shared" si="6"/>
        <v>32.55</v>
      </c>
      <c r="L40" s="6">
        <f t="shared" si="7"/>
        <v>170.55</v>
      </c>
    </row>
    <row r="41" spans="1:12" ht="25.5">
      <c r="A41" s="43">
        <v>8</v>
      </c>
      <c r="B41" s="41" t="s">
        <v>152</v>
      </c>
      <c r="C41" s="6"/>
      <c r="D41" s="6">
        <v>23</v>
      </c>
      <c r="E41" s="6">
        <f t="shared" si="9"/>
        <v>5.43</v>
      </c>
      <c r="F41" s="6">
        <f t="shared" si="10"/>
        <v>28.43</v>
      </c>
      <c r="G41" s="6">
        <f t="shared" si="11"/>
        <v>276</v>
      </c>
      <c r="H41" s="6">
        <f t="shared" si="12"/>
        <v>65.16</v>
      </c>
      <c r="I41" s="48">
        <f t="shared" si="13"/>
        <v>341.15999999999997</v>
      </c>
      <c r="J41" s="6">
        <f t="shared" si="5"/>
        <v>138</v>
      </c>
      <c r="K41" s="6">
        <f t="shared" si="6"/>
        <v>32.55</v>
      </c>
      <c r="L41" s="6">
        <f t="shared" si="7"/>
        <v>170.55</v>
      </c>
    </row>
    <row r="42" spans="1:12" ht="25.5">
      <c r="A42" s="43">
        <v>9</v>
      </c>
      <c r="B42" s="41" t="s">
        <v>153</v>
      </c>
      <c r="C42" s="6"/>
      <c r="D42" s="6">
        <v>23</v>
      </c>
      <c r="E42" s="6">
        <f t="shared" si="9"/>
        <v>5.43</v>
      </c>
      <c r="F42" s="6">
        <f t="shared" si="10"/>
        <v>28.43</v>
      </c>
      <c r="G42" s="6">
        <f t="shared" si="11"/>
        <v>276</v>
      </c>
      <c r="H42" s="6">
        <f t="shared" si="12"/>
        <v>65.16</v>
      </c>
      <c r="I42" s="48">
        <f t="shared" si="13"/>
        <v>341.15999999999997</v>
      </c>
      <c r="J42" s="6">
        <f t="shared" si="5"/>
        <v>138</v>
      </c>
      <c r="K42" s="6">
        <f t="shared" si="6"/>
        <v>32.55</v>
      </c>
      <c r="L42" s="6">
        <f t="shared" si="7"/>
        <v>170.55</v>
      </c>
    </row>
    <row r="43" spans="1:12" ht="25.5">
      <c r="A43" s="45">
        <v>10</v>
      </c>
      <c r="B43" s="46" t="s">
        <v>154</v>
      </c>
      <c r="C43" s="6"/>
      <c r="D43" s="6">
        <v>23</v>
      </c>
      <c r="E43" s="6">
        <f t="shared" si="9"/>
        <v>5.43</v>
      </c>
      <c r="F43" s="6">
        <f t="shared" si="10"/>
        <v>28.43</v>
      </c>
      <c r="G43" s="6">
        <f t="shared" si="11"/>
        <v>276</v>
      </c>
      <c r="H43" s="6">
        <f t="shared" si="12"/>
        <v>65.16</v>
      </c>
      <c r="I43" s="48">
        <f t="shared" si="13"/>
        <v>341.15999999999997</v>
      </c>
      <c r="J43" s="6">
        <f t="shared" si="5"/>
        <v>138</v>
      </c>
      <c r="K43" s="6">
        <f t="shared" si="6"/>
        <v>32.55</v>
      </c>
      <c r="L43" s="6">
        <f t="shared" si="7"/>
        <v>170.55</v>
      </c>
    </row>
    <row r="44" spans="1:12" ht="12.75">
      <c r="A44" s="6"/>
      <c r="B44" s="6"/>
      <c r="C44" s="6"/>
      <c r="D44" s="6">
        <f aca="true" t="shared" si="14" ref="D44:I44">SUM(D34:D43)</f>
        <v>230</v>
      </c>
      <c r="E44" s="6">
        <f t="shared" si="14"/>
        <v>54.3</v>
      </c>
      <c r="F44" s="6">
        <f t="shared" si="14"/>
        <v>284.3</v>
      </c>
      <c r="G44" s="6">
        <f t="shared" si="14"/>
        <v>2760</v>
      </c>
      <c r="H44" s="6">
        <f t="shared" si="14"/>
        <v>651.5999999999998</v>
      </c>
      <c r="I44" s="48">
        <f t="shared" si="14"/>
        <v>3411.599999999999</v>
      </c>
      <c r="J44" s="6">
        <f>SUM(J34:J43)</f>
        <v>1380</v>
      </c>
      <c r="K44" s="6">
        <f>SUM(K34:K43)</f>
        <v>325.50000000000006</v>
      </c>
      <c r="L44" s="6">
        <f>SUM(L34:L43)</f>
        <v>1705.4999999999998</v>
      </c>
    </row>
    <row r="46" spans="9:12" ht="12.75">
      <c r="I46">
        <f>I31+I44</f>
        <v>23188.439999999984</v>
      </c>
      <c r="L46">
        <f>L31+L44</f>
        <v>11593.339999999997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83.00390625" style="0" customWidth="1"/>
    <col min="3" max="3" width="33.421875" style="0" customWidth="1"/>
    <col min="4" max="4" width="10.421875" style="0" customWidth="1"/>
  </cols>
  <sheetData>
    <row r="1" spans="1:6" ht="38.25">
      <c r="A1" s="6" t="s">
        <v>155</v>
      </c>
      <c r="B1" s="6" t="s">
        <v>27</v>
      </c>
      <c r="C1" s="6" t="s">
        <v>156</v>
      </c>
      <c r="D1" s="20" t="s">
        <v>157</v>
      </c>
      <c r="E1" s="20" t="s">
        <v>148</v>
      </c>
      <c r="F1" s="20" t="s">
        <v>25</v>
      </c>
    </row>
    <row r="2" spans="1:6" ht="12.75">
      <c r="A2" s="6">
        <v>1</v>
      </c>
      <c r="B2" s="6" t="s">
        <v>35</v>
      </c>
      <c r="C2" s="6"/>
      <c r="D2" s="6">
        <v>275.88</v>
      </c>
      <c r="E2" s="6">
        <v>65.08</v>
      </c>
      <c r="F2" s="6">
        <v>340.96</v>
      </c>
    </row>
    <row r="3" spans="1:6" ht="12.75">
      <c r="A3" s="6">
        <v>2</v>
      </c>
      <c r="B3" s="6" t="s">
        <v>52</v>
      </c>
      <c r="C3" s="6"/>
      <c r="D3" s="6">
        <v>275.88</v>
      </c>
      <c r="E3" s="6">
        <v>65.08</v>
      </c>
      <c r="F3" s="6">
        <v>340.96</v>
      </c>
    </row>
    <row r="4" spans="1:6" ht="12.75">
      <c r="A4" s="6">
        <v>3</v>
      </c>
      <c r="B4" s="6" t="s">
        <v>46</v>
      </c>
      <c r="C4" s="6"/>
      <c r="D4" s="6">
        <v>275.88</v>
      </c>
      <c r="E4" s="6">
        <v>65.08</v>
      </c>
      <c r="F4" s="6">
        <v>340.96</v>
      </c>
    </row>
    <row r="5" spans="1:6" ht="12.75">
      <c r="A5" s="6">
        <v>4</v>
      </c>
      <c r="B5" s="6" t="s">
        <v>48</v>
      </c>
      <c r="C5" s="6"/>
      <c r="D5" s="6">
        <v>275.88</v>
      </c>
      <c r="E5" s="6">
        <v>65.08</v>
      </c>
      <c r="F5" s="6">
        <v>340.96</v>
      </c>
    </row>
    <row r="6" spans="1:6" ht="12.75">
      <c r="A6" s="6">
        <v>5</v>
      </c>
      <c r="B6" s="6" t="s">
        <v>55</v>
      </c>
      <c r="C6" s="6"/>
      <c r="D6" s="6">
        <v>275.88</v>
      </c>
      <c r="E6" s="6">
        <v>65.08</v>
      </c>
      <c r="F6" s="6">
        <v>340.96</v>
      </c>
    </row>
    <row r="7" spans="1:6" ht="12.75">
      <c r="A7" s="6">
        <v>6</v>
      </c>
      <c r="B7" s="6" t="s">
        <v>64</v>
      </c>
      <c r="C7" s="6"/>
      <c r="D7" s="6">
        <v>275.88</v>
      </c>
      <c r="E7" s="6">
        <v>65.08</v>
      </c>
      <c r="F7" s="6">
        <v>340.96</v>
      </c>
    </row>
    <row r="8" spans="1:6" ht="12.75">
      <c r="A8" s="6">
        <v>7</v>
      </c>
      <c r="B8" s="6" t="s">
        <v>74</v>
      </c>
      <c r="C8" s="6"/>
      <c r="D8" s="6">
        <v>275.88</v>
      </c>
      <c r="E8" s="6">
        <v>65.08</v>
      </c>
      <c r="F8" s="6">
        <v>340.96</v>
      </c>
    </row>
    <row r="9" spans="1:6" ht="12.75">
      <c r="A9" s="6">
        <v>8</v>
      </c>
      <c r="B9" s="6" t="s">
        <v>57</v>
      </c>
      <c r="C9" s="6"/>
      <c r="D9" s="6">
        <v>275.88</v>
      </c>
      <c r="E9" s="6">
        <v>65.08</v>
      </c>
      <c r="F9" s="6">
        <v>340.96</v>
      </c>
    </row>
    <row r="10" spans="1:6" ht="12.75">
      <c r="A10" s="6">
        <v>9</v>
      </c>
      <c r="B10" s="6" t="s">
        <v>127</v>
      </c>
      <c r="C10" s="6"/>
      <c r="D10" s="6">
        <v>275.88</v>
      </c>
      <c r="E10" s="6">
        <v>65.08</v>
      </c>
      <c r="F10" s="6">
        <v>340.96</v>
      </c>
    </row>
    <row r="11" spans="1:6" ht="12.75">
      <c r="A11" s="6">
        <v>10</v>
      </c>
      <c r="B11" s="6" t="s">
        <v>128</v>
      </c>
      <c r="C11" s="6"/>
      <c r="D11" s="6">
        <v>275.88</v>
      </c>
      <c r="E11" s="6">
        <v>65.08</v>
      </c>
      <c r="F11" s="6">
        <v>340.96</v>
      </c>
    </row>
    <row r="12" spans="1:6" ht="12.75">
      <c r="A12" s="6">
        <v>11</v>
      </c>
      <c r="B12" s="6" t="s">
        <v>129</v>
      </c>
      <c r="C12" s="6"/>
      <c r="D12" s="6">
        <v>275.88</v>
      </c>
      <c r="E12" s="6">
        <v>65.08</v>
      </c>
      <c r="F12" s="6">
        <v>340.96</v>
      </c>
    </row>
    <row r="13" spans="1:6" ht="12.75">
      <c r="A13" s="6">
        <v>12</v>
      </c>
      <c r="B13" s="6" t="s">
        <v>130</v>
      </c>
      <c r="C13" s="6"/>
      <c r="D13" s="6">
        <v>275.88</v>
      </c>
      <c r="E13" s="6">
        <v>65.08</v>
      </c>
      <c r="F13" s="6">
        <v>340.96</v>
      </c>
    </row>
    <row r="14" spans="1:6" ht="12.75">
      <c r="A14" s="6">
        <v>13</v>
      </c>
      <c r="B14" s="6" t="s">
        <v>59</v>
      </c>
      <c r="C14" s="6"/>
      <c r="D14" s="6">
        <v>275.88</v>
      </c>
      <c r="E14" s="6">
        <v>65.08</v>
      </c>
      <c r="F14" s="6">
        <v>340.96</v>
      </c>
    </row>
    <row r="15" spans="1:6" ht="12.75">
      <c r="A15" s="6">
        <v>14</v>
      </c>
      <c r="B15" s="6" t="s">
        <v>131</v>
      </c>
      <c r="C15" s="6"/>
      <c r="D15" s="6">
        <v>275.88</v>
      </c>
      <c r="E15" s="6">
        <v>65.08</v>
      </c>
      <c r="F15" s="6">
        <v>340.96</v>
      </c>
    </row>
    <row r="16" spans="1:6" ht="12.75">
      <c r="A16" s="6">
        <v>15</v>
      </c>
      <c r="B16" s="6" t="s">
        <v>132</v>
      </c>
      <c r="C16" s="6"/>
      <c r="D16" s="6">
        <v>275.88</v>
      </c>
      <c r="E16" s="6">
        <v>65.08</v>
      </c>
      <c r="F16" s="6">
        <v>340.96</v>
      </c>
    </row>
    <row r="17" spans="1:6" ht="12.75">
      <c r="A17" s="6">
        <v>16</v>
      </c>
      <c r="B17" s="6" t="s">
        <v>133</v>
      </c>
      <c r="C17" s="6"/>
      <c r="D17" s="6">
        <v>275.88</v>
      </c>
      <c r="E17" s="6">
        <v>65.08</v>
      </c>
      <c r="F17" s="6">
        <v>340.96</v>
      </c>
    </row>
    <row r="18" spans="1:6" ht="12.75">
      <c r="A18" s="6">
        <v>17</v>
      </c>
      <c r="B18" s="6" t="s">
        <v>134</v>
      </c>
      <c r="C18" s="6"/>
      <c r="D18" s="6">
        <v>275.88</v>
      </c>
      <c r="E18" s="6">
        <v>65.08</v>
      </c>
      <c r="F18" s="6">
        <v>340.96</v>
      </c>
    </row>
    <row r="19" spans="1:6" ht="12.75">
      <c r="A19" s="6">
        <v>18</v>
      </c>
      <c r="B19" s="6" t="s">
        <v>135</v>
      </c>
      <c r="C19" s="6"/>
      <c r="D19" s="6">
        <v>275.88</v>
      </c>
      <c r="E19" s="6">
        <v>65.08</v>
      </c>
      <c r="F19" s="6">
        <v>340.96</v>
      </c>
    </row>
    <row r="20" spans="1:6" ht="12.75">
      <c r="A20" s="6">
        <v>19</v>
      </c>
      <c r="B20" s="6" t="s">
        <v>136</v>
      </c>
      <c r="C20" s="6"/>
      <c r="D20" s="6">
        <v>275.88</v>
      </c>
      <c r="E20" s="6">
        <v>65.08</v>
      </c>
      <c r="F20" s="6">
        <v>340.96</v>
      </c>
    </row>
    <row r="21" spans="1:6" ht="12.75">
      <c r="A21" s="6">
        <v>20</v>
      </c>
      <c r="B21" s="6" t="s">
        <v>137</v>
      </c>
      <c r="C21" s="6"/>
      <c r="D21" s="6">
        <v>275.88</v>
      </c>
      <c r="E21" s="6">
        <v>65.08</v>
      </c>
      <c r="F21" s="6">
        <v>340.96</v>
      </c>
    </row>
    <row r="22" spans="1:6" ht="12.75">
      <c r="A22" s="6">
        <v>21</v>
      </c>
      <c r="B22" s="6" t="s">
        <v>138</v>
      </c>
      <c r="C22" s="6"/>
      <c r="D22" s="6">
        <v>275.88</v>
      </c>
      <c r="E22" s="6">
        <v>65.08</v>
      </c>
      <c r="F22" s="6">
        <v>340.96</v>
      </c>
    </row>
    <row r="23" spans="1:6" ht="12.75">
      <c r="A23" s="6">
        <v>22</v>
      </c>
      <c r="B23" s="6" t="s">
        <v>139</v>
      </c>
      <c r="C23" s="6"/>
      <c r="D23" s="6">
        <v>275.88</v>
      </c>
      <c r="E23" s="6">
        <v>65.08</v>
      </c>
      <c r="F23" s="6">
        <v>340.96</v>
      </c>
    </row>
    <row r="24" spans="1:6" ht="12.75">
      <c r="A24" s="6">
        <v>23</v>
      </c>
      <c r="B24" s="6" t="s">
        <v>140</v>
      </c>
      <c r="C24" s="6"/>
      <c r="D24" s="6">
        <v>275.88</v>
      </c>
      <c r="E24" s="6">
        <v>65.08</v>
      </c>
      <c r="F24" s="6">
        <v>340.96</v>
      </c>
    </row>
    <row r="25" spans="1:6" ht="12.75">
      <c r="A25" s="6">
        <v>24</v>
      </c>
      <c r="B25" s="6" t="s">
        <v>141</v>
      </c>
      <c r="C25" s="6"/>
      <c r="D25" s="6">
        <v>275.88</v>
      </c>
      <c r="E25" s="6">
        <v>65.08</v>
      </c>
      <c r="F25" s="6">
        <v>340.96</v>
      </c>
    </row>
    <row r="26" spans="1:6" ht="12.75">
      <c r="A26" s="6">
        <v>25</v>
      </c>
      <c r="B26" s="6" t="s">
        <v>142</v>
      </c>
      <c r="C26" s="6"/>
      <c r="D26" s="6">
        <v>275.88</v>
      </c>
      <c r="E26" s="6">
        <v>65.08</v>
      </c>
      <c r="F26" s="6">
        <v>340.96</v>
      </c>
    </row>
    <row r="27" spans="1:6" ht="12.75">
      <c r="A27" s="6">
        <v>26</v>
      </c>
      <c r="B27" s="6" t="s">
        <v>143</v>
      </c>
      <c r="C27" s="6"/>
      <c r="D27" s="6">
        <v>275.88</v>
      </c>
      <c r="E27" s="6">
        <v>65.08</v>
      </c>
      <c r="F27" s="6">
        <v>340.96</v>
      </c>
    </row>
    <row r="28" spans="1:6" ht="12.75">
      <c r="A28" s="6">
        <v>27</v>
      </c>
      <c r="B28" s="6" t="s">
        <v>144</v>
      </c>
      <c r="C28" s="6"/>
      <c r="D28" s="6">
        <v>275.88</v>
      </c>
      <c r="E28" s="6">
        <v>65.08</v>
      </c>
      <c r="F28" s="6">
        <v>340.96</v>
      </c>
    </row>
    <row r="29" spans="1:6" ht="12.75">
      <c r="A29" s="6">
        <v>28</v>
      </c>
      <c r="B29" s="6" t="s">
        <v>145</v>
      </c>
      <c r="C29" s="6"/>
      <c r="D29" s="6">
        <v>275.88</v>
      </c>
      <c r="E29" s="6">
        <v>65.08</v>
      </c>
      <c r="F29" s="6">
        <v>340.96</v>
      </c>
    </row>
    <row r="30" spans="1:6" ht="12.75">
      <c r="A30" s="6">
        <v>29</v>
      </c>
      <c r="B30" s="6" t="s">
        <v>146</v>
      </c>
      <c r="C30" s="6"/>
      <c r="D30" s="6">
        <v>275.88</v>
      </c>
      <c r="E30" s="6">
        <v>65.08</v>
      </c>
      <c r="F30" s="6">
        <v>340.96</v>
      </c>
    </row>
    <row r="31" spans="1:6" ht="12.75">
      <c r="A31" s="6"/>
      <c r="B31" s="6"/>
      <c r="C31" s="6"/>
      <c r="D31" s="6">
        <v>8000.520000000002</v>
      </c>
      <c r="E31" s="6">
        <v>1887.3199999999993</v>
      </c>
      <c r="F31" s="6">
        <v>9887.839999999997</v>
      </c>
    </row>
    <row r="33" spans="1:6" ht="38.25">
      <c r="A33" s="6" t="s">
        <v>155</v>
      </c>
      <c r="B33" s="6" t="s">
        <v>27</v>
      </c>
      <c r="C33" s="6" t="s">
        <v>156</v>
      </c>
      <c r="D33" s="20" t="s">
        <v>157</v>
      </c>
      <c r="E33" s="20" t="s">
        <v>148</v>
      </c>
      <c r="F33" s="20" t="s">
        <v>25</v>
      </c>
    </row>
    <row r="34" spans="1:6" ht="12.75">
      <c r="A34" s="6">
        <v>1</v>
      </c>
      <c r="B34" s="6" t="s">
        <v>84</v>
      </c>
      <c r="C34" s="6"/>
      <c r="D34" s="6">
        <v>138</v>
      </c>
      <c r="E34" s="6">
        <v>32.55</v>
      </c>
      <c r="F34" s="6">
        <v>170.55</v>
      </c>
    </row>
    <row r="35" spans="1:6" ht="12.75">
      <c r="A35" s="6">
        <v>2</v>
      </c>
      <c r="B35" s="6" t="s">
        <v>90</v>
      </c>
      <c r="C35" s="6"/>
      <c r="D35" s="6">
        <v>138</v>
      </c>
      <c r="E35" s="6">
        <v>32.55</v>
      </c>
      <c r="F35" s="6">
        <v>170.55</v>
      </c>
    </row>
    <row r="36" spans="1:6" ht="12.75">
      <c r="A36" s="6">
        <v>3</v>
      </c>
      <c r="B36" s="6" t="s">
        <v>120</v>
      </c>
      <c r="C36" s="6"/>
      <c r="D36" s="6">
        <v>138</v>
      </c>
      <c r="E36" s="6">
        <v>32.55</v>
      </c>
      <c r="F36" s="6">
        <v>170.55</v>
      </c>
    </row>
    <row r="37" spans="1:6" ht="12.75">
      <c r="A37" s="6">
        <v>4</v>
      </c>
      <c r="B37" s="6" t="s">
        <v>150</v>
      </c>
      <c r="C37" s="6"/>
      <c r="D37" s="6">
        <v>138</v>
      </c>
      <c r="E37" s="6">
        <v>32.55</v>
      </c>
      <c r="F37" s="6">
        <v>170.55</v>
      </c>
    </row>
    <row r="38" spans="1:6" ht="12.75">
      <c r="A38" s="6">
        <v>5</v>
      </c>
      <c r="B38" s="6" t="s">
        <v>86</v>
      </c>
      <c r="C38" s="6"/>
      <c r="D38" s="6">
        <v>138</v>
      </c>
      <c r="E38" s="6">
        <v>32.55</v>
      </c>
      <c r="F38" s="6">
        <v>170.55</v>
      </c>
    </row>
    <row r="39" spans="1:6" ht="12.75">
      <c r="A39" s="6">
        <v>6</v>
      </c>
      <c r="B39" s="6" t="s">
        <v>88</v>
      </c>
      <c r="C39" s="6"/>
      <c r="D39" s="6">
        <v>138</v>
      </c>
      <c r="E39" s="6">
        <v>32.55</v>
      </c>
      <c r="F39" s="6">
        <v>170.55</v>
      </c>
    </row>
    <row r="40" spans="1:6" ht="12.75">
      <c r="A40" s="6">
        <v>7</v>
      </c>
      <c r="B40" s="6" t="s">
        <v>151</v>
      </c>
      <c r="C40" s="6"/>
      <c r="D40" s="6">
        <v>138</v>
      </c>
      <c r="E40" s="6">
        <v>32.55</v>
      </c>
      <c r="F40" s="6">
        <v>170.55</v>
      </c>
    </row>
    <row r="41" spans="1:6" ht="12.75">
      <c r="A41" s="6">
        <v>8</v>
      </c>
      <c r="B41" s="6" t="s">
        <v>152</v>
      </c>
      <c r="C41" s="6"/>
      <c r="D41" s="6">
        <v>138</v>
      </c>
      <c r="E41" s="6">
        <v>32.55</v>
      </c>
      <c r="F41" s="6">
        <v>170.55</v>
      </c>
    </row>
    <row r="42" spans="1:6" ht="12.75">
      <c r="A42" s="6">
        <v>9</v>
      </c>
      <c r="B42" s="6" t="s">
        <v>153</v>
      </c>
      <c r="C42" s="6"/>
      <c r="D42" s="6">
        <v>138</v>
      </c>
      <c r="E42" s="6">
        <v>32.55</v>
      </c>
      <c r="F42" s="6">
        <v>170.55</v>
      </c>
    </row>
    <row r="43" spans="1:6" ht="12.75">
      <c r="A43" s="6">
        <v>10</v>
      </c>
      <c r="B43" s="6" t="s">
        <v>154</v>
      </c>
      <c r="C43" s="6"/>
      <c r="D43" s="6">
        <v>138</v>
      </c>
      <c r="E43" s="6">
        <v>32.55</v>
      </c>
      <c r="F43" s="6">
        <v>170.55</v>
      </c>
    </row>
    <row r="44" spans="1:6" ht="12.75">
      <c r="A44" s="6"/>
      <c r="B44" s="6"/>
      <c r="C44" s="6"/>
      <c r="D44" s="6">
        <v>1380</v>
      </c>
      <c r="E44" s="6">
        <v>325.50000000000006</v>
      </c>
      <c r="F44" s="6">
        <v>1705.4999999999998</v>
      </c>
    </row>
    <row r="46" ht="12.75">
      <c r="F46">
        <v>11593.339999999997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6">
      <selection activeCell="I24" sqref="I24"/>
    </sheetView>
  </sheetViews>
  <sheetFormatPr defaultColWidth="9.140625" defaultRowHeight="12.75"/>
  <cols>
    <col min="2" max="2" width="83.00390625" style="0" customWidth="1"/>
    <col min="3" max="3" width="10.421875" style="0" customWidth="1"/>
  </cols>
  <sheetData>
    <row r="1" ht="12.75">
      <c r="C1" t="s">
        <v>160</v>
      </c>
    </row>
    <row r="2" ht="12.75">
      <c r="C2" t="s">
        <v>158</v>
      </c>
    </row>
    <row r="3" ht="12.75">
      <c r="C3" t="s">
        <v>161</v>
      </c>
    </row>
    <row r="4" ht="12.75">
      <c r="C4" t="s">
        <v>162</v>
      </c>
    </row>
    <row r="5" ht="25.5">
      <c r="B5" s="51" t="s">
        <v>159</v>
      </c>
    </row>
    <row r="7" spans="1:5" ht="38.25">
      <c r="A7" s="6" t="s">
        <v>155</v>
      </c>
      <c r="B7" s="6" t="s">
        <v>27</v>
      </c>
      <c r="C7" s="20" t="s">
        <v>157</v>
      </c>
      <c r="D7" s="20" t="s">
        <v>148</v>
      </c>
      <c r="E7" s="20" t="s">
        <v>25</v>
      </c>
    </row>
    <row r="8" spans="1:5" ht="12.75">
      <c r="A8" s="6">
        <v>1</v>
      </c>
      <c r="B8" s="6" t="s">
        <v>35</v>
      </c>
      <c r="C8" s="6">
        <v>275.88</v>
      </c>
      <c r="D8" s="6">
        <v>65.08</v>
      </c>
      <c r="E8" s="6">
        <v>340.96</v>
      </c>
    </row>
    <row r="9" spans="1:5" ht="12.75">
      <c r="A9" s="6">
        <v>2</v>
      </c>
      <c r="B9" s="6" t="s">
        <v>52</v>
      </c>
      <c r="C9" s="6">
        <v>275.88</v>
      </c>
      <c r="D9" s="6">
        <v>65.08</v>
      </c>
      <c r="E9" s="6">
        <v>340.96</v>
      </c>
    </row>
    <row r="10" spans="1:5" ht="12.75">
      <c r="A10" s="6">
        <v>3</v>
      </c>
      <c r="B10" s="6" t="s">
        <v>46</v>
      </c>
      <c r="C10" s="6">
        <v>275.88</v>
      </c>
      <c r="D10" s="6">
        <v>65.08</v>
      </c>
      <c r="E10" s="6">
        <v>340.96</v>
      </c>
    </row>
    <row r="11" spans="1:5" ht="12.75">
      <c r="A11" s="6">
        <v>4</v>
      </c>
      <c r="B11" s="6" t="s">
        <v>48</v>
      </c>
      <c r="C11" s="6">
        <v>275.88</v>
      </c>
      <c r="D11" s="6">
        <v>65.08</v>
      </c>
      <c r="E11" s="6">
        <v>340.96</v>
      </c>
    </row>
    <row r="12" spans="1:5" ht="12.75">
      <c r="A12" s="6">
        <v>5</v>
      </c>
      <c r="B12" s="6" t="s">
        <v>55</v>
      </c>
      <c r="C12" s="6">
        <v>275.88</v>
      </c>
      <c r="D12" s="6">
        <v>65.08</v>
      </c>
      <c r="E12" s="6">
        <v>340.96</v>
      </c>
    </row>
    <row r="13" spans="1:5" ht="12.75">
      <c r="A13" s="6">
        <v>6</v>
      </c>
      <c r="B13" s="6" t="s">
        <v>64</v>
      </c>
      <c r="C13" s="6">
        <v>275.88</v>
      </c>
      <c r="D13" s="6">
        <v>65.08</v>
      </c>
      <c r="E13" s="6">
        <v>340.96</v>
      </c>
    </row>
    <row r="14" spans="1:5" ht="12.75">
      <c r="A14" s="6">
        <v>7</v>
      </c>
      <c r="B14" s="6" t="s">
        <v>74</v>
      </c>
      <c r="C14" s="6">
        <v>275.88</v>
      </c>
      <c r="D14" s="6">
        <v>65.08</v>
      </c>
      <c r="E14" s="6">
        <v>340.96</v>
      </c>
    </row>
    <row r="15" spans="1:5" ht="12.75">
      <c r="A15" s="6">
        <v>8</v>
      </c>
      <c r="B15" s="6" t="s">
        <v>57</v>
      </c>
      <c r="C15" s="6">
        <v>275.88</v>
      </c>
      <c r="D15" s="6">
        <v>65.08</v>
      </c>
      <c r="E15" s="6">
        <v>340.96</v>
      </c>
    </row>
    <row r="16" spans="1:5" ht="12.75">
      <c r="A16" s="6">
        <v>9</v>
      </c>
      <c r="B16" s="6" t="s">
        <v>127</v>
      </c>
      <c r="C16" s="6">
        <v>275.88</v>
      </c>
      <c r="D16" s="6">
        <v>65.08</v>
      </c>
      <c r="E16" s="6">
        <v>340.96</v>
      </c>
    </row>
    <row r="17" spans="1:5" ht="12.75">
      <c r="A17" s="6">
        <v>10</v>
      </c>
      <c r="B17" s="6" t="s">
        <v>128</v>
      </c>
      <c r="C17" s="6">
        <v>275.88</v>
      </c>
      <c r="D17" s="6">
        <v>65.08</v>
      </c>
      <c r="E17" s="6">
        <v>340.96</v>
      </c>
    </row>
    <row r="18" spans="1:5" ht="12.75">
      <c r="A18" s="6">
        <v>11</v>
      </c>
      <c r="B18" s="6" t="s">
        <v>129</v>
      </c>
      <c r="C18" s="6">
        <v>275.88</v>
      </c>
      <c r="D18" s="6">
        <v>65.08</v>
      </c>
      <c r="E18" s="6">
        <v>340.96</v>
      </c>
    </row>
    <row r="19" spans="1:5" ht="12.75">
      <c r="A19" s="6">
        <v>12</v>
      </c>
      <c r="B19" s="6" t="s">
        <v>130</v>
      </c>
      <c r="C19" s="6">
        <v>275.88</v>
      </c>
      <c r="D19" s="6">
        <v>65.08</v>
      </c>
      <c r="E19" s="6">
        <v>340.96</v>
      </c>
    </row>
    <row r="20" spans="1:5" ht="12.75">
      <c r="A20" s="6">
        <v>13</v>
      </c>
      <c r="B20" s="6" t="s">
        <v>59</v>
      </c>
      <c r="C20" s="6">
        <v>275.88</v>
      </c>
      <c r="D20" s="6">
        <v>65.08</v>
      </c>
      <c r="E20" s="6">
        <v>340.96</v>
      </c>
    </row>
    <row r="21" spans="1:5" ht="12.75">
      <c r="A21" s="6">
        <v>14</v>
      </c>
      <c r="B21" s="6" t="s">
        <v>131</v>
      </c>
      <c r="C21" s="6">
        <v>275.88</v>
      </c>
      <c r="D21" s="6">
        <v>65.08</v>
      </c>
      <c r="E21" s="6">
        <v>340.96</v>
      </c>
    </row>
    <row r="22" spans="1:5" ht="12.75">
      <c r="A22" s="6">
        <v>15</v>
      </c>
      <c r="B22" s="6" t="s">
        <v>132</v>
      </c>
      <c r="C22" s="6">
        <v>275.88</v>
      </c>
      <c r="D22" s="6">
        <v>65.08</v>
      </c>
      <c r="E22" s="6">
        <v>340.96</v>
      </c>
    </row>
    <row r="23" spans="1:5" ht="12.75">
      <c r="A23" s="6">
        <v>16</v>
      </c>
      <c r="B23" s="6" t="s">
        <v>133</v>
      </c>
      <c r="C23" s="6">
        <v>275.88</v>
      </c>
      <c r="D23" s="6">
        <v>65.08</v>
      </c>
      <c r="E23" s="6">
        <v>340.96</v>
      </c>
    </row>
    <row r="24" spans="1:5" ht="12.75">
      <c r="A24" s="6">
        <v>17</v>
      </c>
      <c r="B24" s="6" t="s">
        <v>134</v>
      </c>
      <c r="C24" s="6">
        <v>275.88</v>
      </c>
      <c r="D24" s="6">
        <v>65.08</v>
      </c>
      <c r="E24" s="6">
        <v>340.96</v>
      </c>
    </row>
    <row r="25" spans="1:5" ht="12.75">
      <c r="A25" s="6">
        <v>18</v>
      </c>
      <c r="B25" s="6" t="s">
        <v>135</v>
      </c>
      <c r="C25" s="6">
        <v>275.88</v>
      </c>
      <c r="D25" s="6">
        <v>65.08</v>
      </c>
      <c r="E25" s="6">
        <v>340.96</v>
      </c>
    </row>
    <row r="26" spans="1:5" ht="12.75">
      <c r="A26" s="6">
        <v>19</v>
      </c>
      <c r="B26" s="6" t="s">
        <v>136</v>
      </c>
      <c r="C26" s="6">
        <v>275.88</v>
      </c>
      <c r="D26" s="6">
        <v>65.08</v>
      </c>
      <c r="E26" s="6">
        <v>340.96</v>
      </c>
    </row>
    <row r="27" spans="1:5" ht="12.75">
      <c r="A27" s="6">
        <v>20</v>
      </c>
      <c r="B27" s="6" t="s">
        <v>137</v>
      </c>
      <c r="C27" s="6">
        <v>275.88</v>
      </c>
      <c r="D27" s="6">
        <v>65.08</v>
      </c>
      <c r="E27" s="6">
        <v>340.96</v>
      </c>
    </row>
    <row r="28" spans="1:5" ht="12.75">
      <c r="A28" s="6">
        <v>21</v>
      </c>
      <c r="B28" s="6" t="s">
        <v>138</v>
      </c>
      <c r="C28" s="6">
        <v>275.88</v>
      </c>
      <c r="D28" s="6">
        <v>65.08</v>
      </c>
      <c r="E28" s="6">
        <v>340.96</v>
      </c>
    </row>
    <row r="29" spans="1:5" ht="12.75">
      <c r="A29" s="6">
        <v>22</v>
      </c>
      <c r="B29" s="6" t="s">
        <v>139</v>
      </c>
      <c r="C29" s="6">
        <v>275.88</v>
      </c>
      <c r="D29" s="6">
        <v>65.08</v>
      </c>
      <c r="E29" s="6">
        <v>340.96</v>
      </c>
    </row>
    <row r="30" spans="1:5" ht="12.75">
      <c r="A30" s="6">
        <v>23</v>
      </c>
      <c r="B30" s="6" t="s">
        <v>140</v>
      </c>
      <c r="C30" s="6">
        <v>275.88</v>
      </c>
      <c r="D30" s="6">
        <v>65.08</v>
      </c>
      <c r="E30" s="6">
        <v>340.96</v>
      </c>
    </row>
    <row r="31" spans="1:5" ht="12.75">
      <c r="A31" s="6">
        <v>24</v>
      </c>
      <c r="B31" s="6" t="s">
        <v>141</v>
      </c>
      <c r="C31" s="6">
        <v>275.88</v>
      </c>
      <c r="D31" s="6">
        <v>65.08</v>
      </c>
      <c r="E31" s="6">
        <v>340.96</v>
      </c>
    </row>
    <row r="32" spans="1:5" ht="12.75">
      <c r="A32" s="6">
        <v>25</v>
      </c>
      <c r="B32" s="6" t="s">
        <v>142</v>
      </c>
      <c r="C32" s="6">
        <v>275.88</v>
      </c>
      <c r="D32" s="6">
        <v>65.08</v>
      </c>
      <c r="E32" s="6">
        <v>340.96</v>
      </c>
    </row>
    <row r="33" spans="1:5" ht="12.75">
      <c r="A33" s="6">
        <v>26</v>
      </c>
      <c r="B33" s="6" t="s">
        <v>143</v>
      </c>
      <c r="C33" s="6">
        <v>275.88</v>
      </c>
      <c r="D33" s="6">
        <v>65.08</v>
      </c>
      <c r="E33" s="6">
        <v>340.96</v>
      </c>
    </row>
    <row r="34" spans="1:5" ht="12.75">
      <c r="A34" s="6">
        <v>27</v>
      </c>
      <c r="B34" s="6" t="s">
        <v>144</v>
      </c>
      <c r="C34" s="6">
        <v>275.88</v>
      </c>
      <c r="D34" s="6">
        <v>65.08</v>
      </c>
      <c r="E34" s="6">
        <v>340.96</v>
      </c>
    </row>
    <row r="35" spans="1:5" ht="12.75">
      <c r="A35" s="6">
        <v>28</v>
      </c>
      <c r="B35" s="6" t="s">
        <v>145</v>
      </c>
      <c r="C35" s="6">
        <v>275.88</v>
      </c>
      <c r="D35" s="6">
        <v>65.08</v>
      </c>
      <c r="E35" s="6">
        <v>340.96</v>
      </c>
    </row>
    <row r="36" spans="1:5" ht="12.75">
      <c r="A36" s="6">
        <v>29</v>
      </c>
      <c r="B36" s="6" t="s">
        <v>146</v>
      </c>
      <c r="C36" s="6">
        <v>275.88</v>
      </c>
      <c r="D36" s="6">
        <v>65.08</v>
      </c>
      <c r="E36" s="6">
        <v>340.96</v>
      </c>
    </row>
    <row r="37" spans="1:5" ht="12.75">
      <c r="A37" s="6"/>
      <c r="B37" s="6"/>
      <c r="C37" s="6">
        <v>8000.520000000002</v>
      </c>
      <c r="D37" s="6">
        <v>1887.3199999999993</v>
      </c>
      <c r="E37" s="6">
        <v>9887.839999999997</v>
      </c>
    </row>
    <row r="39" spans="1:5" ht="38.25">
      <c r="A39" s="6" t="s">
        <v>155</v>
      </c>
      <c r="B39" s="6" t="s">
        <v>27</v>
      </c>
      <c r="C39" s="20" t="s">
        <v>157</v>
      </c>
      <c r="D39" s="20" t="s">
        <v>148</v>
      </c>
      <c r="E39" s="20" t="s">
        <v>25</v>
      </c>
    </row>
    <row r="40" spans="1:5" ht="12.75">
      <c r="A40" s="6">
        <v>1</v>
      </c>
      <c r="B40" s="6" t="s">
        <v>84</v>
      </c>
      <c r="C40" s="6">
        <v>138</v>
      </c>
      <c r="D40" s="6">
        <v>32.55</v>
      </c>
      <c r="E40" s="6">
        <v>170.55</v>
      </c>
    </row>
    <row r="41" spans="1:5" ht="12.75">
      <c r="A41" s="6">
        <v>2</v>
      </c>
      <c r="B41" s="6" t="s">
        <v>90</v>
      </c>
      <c r="C41" s="6">
        <v>138</v>
      </c>
      <c r="D41" s="6">
        <v>32.55</v>
      </c>
      <c r="E41" s="6">
        <v>170.55</v>
      </c>
    </row>
    <row r="42" spans="1:5" ht="12.75">
      <c r="A42" s="6">
        <v>3</v>
      </c>
      <c r="B42" s="6" t="s">
        <v>120</v>
      </c>
      <c r="C42" s="6">
        <v>138</v>
      </c>
      <c r="D42" s="6">
        <v>32.55</v>
      </c>
      <c r="E42" s="6">
        <v>170.55</v>
      </c>
    </row>
    <row r="43" spans="1:5" ht="12.75">
      <c r="A43" s="6">
        <v>4</v>
      </c>
      <c r="B43" s="6" t="s">
        <v>150</v>
      </c>
      <c r="C43" s="6">
        <v>138</v>
      </c>
      <c r="D43" s="6">
        <v>32.55</v>
      </c>
      <c r="E43" s="6">
        <v>170.55</v>
      </c>
    </row>
    <row r="44" spans="1:5" ht="12.75">
      <c r="A44" s="6">
        <v>5</v>
      </c>
      <c r="B44" s="6" t="s">
        <v>86</v>
      </c>
      <c r="C44" s="6">
        <v>138</v>
      </c>
      <c r="D44" s="6">
        <v>32.55</v>
      </c>
      <c r="E44" s="6">
        <v>170.55</v>
      </c>
    </row>
    <row r="45" spans="1:5" ht="12.75">
      <c r="A45" s="6">
        <v>6</v>
      </c>
      <c r="B45" s="6" t="s">
        <v>88</v>
      </c>
      <c r="C45" s="6">
        <v>138</v>
      </c>
      <c r="D45" s="6">
        <v>32.55</v>
      </c>
      <c r="E45" s="6">
        <v>170.55</v>
      </c>
    </row>
    <row r="46" spans="1:5" ht="12.75">
      <c r="A46" s="6">
        <v>7</v>
      </c>
      <c r="B46" s="6" t="s">
        <v>151</v>
      </c>
      <c r="C46" s="6">
        <v>138</v>
      </c>
      <c r="D46" s="6">
        <v>32.55</v>
      </c>
      <c r="E46" s="6">
        <v>170.55</v>
      </c>
    </row>
    <row r="47" spans="1:5" ht="12.75">
      <c r="A47" s="6">
        <v>8</v>
      </c>
      <c r="B47" s="6" t="s">
        <v>152</v>
      </c>
      <c r="C47" s="6">
        <v>138</v>
      </c>
      <c r="D47" s="6">
        <v>32.55</v>
      </c>
      <c r="E47" s="6">
        <v>170.55</v>
      </c>
    </row>
    <row r="48" spans="1:5" ht="12.75">
      <c r="A48" s="6">
        <v>9</v>
      </c>
      <c r="B48" s="6" t="s">
        <v>153</v>
      </c>
      <c r="C48" s="6">
        <v>138</v>
      </c>
      <c r="D48" s="6">
        <v>32.55</v>
      </c>
      <c r="E48" s="6">
        <v>170.55</v>
      </c>
    </row>
    <row r="49" spans="1:5" ht="12.75">
      <c r="A49" s="6">
        <v>10</v>
      </c>
      <c r="B49" s="6" t="s">
        <v>154</v>
      </c>
      <c r="C49" s="6">
        <v>138</v>
      </c>
      <c r="D49" s="6">
        <v>32.55</v>
      </c>
      <c r="E49" s="6">
        <v>170.55</v>
      </c>
    </row>
    <row r="50" spans="1:5" ht="12.75">
      <c r="A50" s="6"/>
      <c r="B50" s="6"/>
      <c r="C50" s="6">
        <v>1380</v>
      </c>
      <c r="D50" s="6">
        <v>325.50000000000006</v>
      </c>
      <c r="E50" s="6">
        <v>1705.4999999999998</v>
      </c>
    </row>
    <row r="52" ht="12.75">
      <c r="E52">
        <v>11593.339999999997</v>
      </c>
    </row>
  </sheetData>
  <sheetProtection/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3">
      <selection activeCell="L75" sqref="L75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9.140625" style="0" customWidth="1"/>
    <col min="6" max="6" width="8.8515625" style="0" customWidth="1"/>
    <col min="7" max="7" width="24.7109375" style="0" bestFit="1" customWidth="1"/>
  </cols>
  <sheetData>
    <row r="1" spans="2:6" ht="41.25" customHeight="1">
      <c r="B1" s="50" t="s">
        <v>115</v>
      </c>
      <c r="C1" s="50"/>
      <c r="D1" s="50"/>
      <c r="E1" s="50"/>
      <c r="F1" s="50"/>
    </row>
    <row r="2" ht="12.75">
      <c r="F2" t="s">
        <v>118</v>
      </c>
    </row>
    <row r="4" spans="1:7" ht="25.5">
      <c r="A4" s="20"/>
      <c r="B4" s="21" t="s">
        <v>27</v>
      </c>
      <c r="C4" s="21" t="s">
        <v>28</v>
      </c>
      <c r="D4" s="3" t="s">
        <v>29</v>
      </c>
      <c r="E4" s="3" t="s">
        <v>114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233.02</v>
      </c>
      <c r="E5" s="30">
        <v>54.97</v>
      </c>
      <c r="F5" s="30">
        <f>D5+E5</f>
        <v>287.99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233.02</v>
      </c>
      <c r="E6" s="30">
        <v>54.97</v>
      </c>
      <c r="F6" s="30">
        <f aca="true" t="shared" si="0" ref="F6:F28">D6+E6</f>
        <v>287.99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233.02</v>
      </c>
      <c r="E7" s="30">
        <v>54.97</v>
      </c>
      <c r="F7" s="30">
        <f t="shared" si="0"/>
        <v>287.99</v>
      </c>
      <c r="G7" s="20" t="s">
        <v>40</v>
      </c>
    </row>
    <row r="8" spans="1:7" ht="25.5">
      <c r="A8" s="23">
        <v>4</v>
      </c>
      <c r="B8" s="23" t="s">
        <v>41</v>
      </c>
      <c r="C8" s="24" t="s">
        <v>116</v>
      </c>
      <c r="D8" s="30">
        <v>233.02</v>
      </c>
      <c r="E8" s="30">
        <v>54.97</v>
      </c>
      <c r="F8" s="30">
        <f t="shared" si="0"/>
        <v>287.99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233.02</v>
      </c>
      <c r="E9" s="30">
        <v>54.97</v>
      </c>
      <c r="F9" s="30">
        <f t="shared" si="0"/>
        <v>287.99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233.02</v>
      </c>
      <c r="E10" s="30">
        <v>54.97</v>
      </c>
      <c r="F10" s="30">
        <f t="shared" si="0"/>
        <v>287.99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233.02</v>
      </c>
      <c r="E11" s="30">
        <v>54.97</v>
      </c>
      <c r="F11" s="30">
        <f t="shared" si="0"/>
        <v>287.99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233.02</v>
      </c>
      <c r="E12" s="30">
        <v>54.97</v>
      </c>
      <c r="F12" s="30">
        <f t="shared" si="0"/>
        <v>287.99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233.02</v>
      </c>
      <c r="E13" s="30">
        <v>54.97</v>
      </c>
      <c r="F13" s="30">
        <f t="shared" si="0"/>
        <v>287.99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233.02</v>
      </c>
      <c r="E14" s="30">
        <v>54.97</v>
      </c>
      <c r="F14" s="30">
        <f t="shared" si="0"/>
        <v>287.99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233.02</v>
      </c>
      <c r="E15" s="30">
        <v>54.97</v>
      </c>
      <c r="F15" s="30">
        <f t="shared" si="0"/>
        <v>287.99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233.02</v>
      </c>
      <c r="E16" s="30">
        <v>54.97</v>
      </c>
      <c r="F16" s="30">
        <f t="shared" si="0"/>
        <v>287.99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233.02</v>
      </c>
      <c r="E17" s="30">
        <v>54.97</v>
      </c>
      <c r="F17" s="30">
        <f t="shared" si="0"/>
        <v>287.99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233.02</v>
      </c>
      <c r="E18" s="30">
        <v>54.97</v>
      </c>
      <c r="F18" s="30">
        <f t="shared" si="0"/>
        <v>287.99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65</v>
      </c>
      <c r="D19" s="30">
        <v>233.02</v>
      </c>
      <c r="E19" s="30">
        <v>54.97</v>
      </c>
      <c r="F19" s="30">
        <f t="shared" si="0"/>
        <v>287.99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233.02</v>
      </c>
      <c r="E20" s="30">
        <v>54.97</v>
      </c>
      <c r="F20" s="30">
        <f t="shared" si="0"/>
        <v>287.99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233.02</v>
      </c>
      <c r="E21" s="30">
        <v>54.97</v>
      </c>
      <c r="F21" s="30">
        <f t="shared" si="0"/>
        <v>287.99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117</v>
      </c>
      <c r="D22" s="30">
        <v>233.02</v>
      </c>
      <c r="E22" s="30">
        <v>54.97</v>
      </c>
      <c r="F22" s="30">
        <f t="shared" si="0"/>
        <v>287.99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233.02</v>
      </c>
      <c r="E23" s="30">
        <v>54.97</v>
      </c>
      <c r="F23" s="30">
        <f t="shared" si="0"/>
        <v>287.99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233.02</v>
      </c>
      <c r="E24" s="30">
        <v>54.97</v>
      </c>
      <c r="F24" s="30">
        <f t="shared" si="0"/>
        <v>287.99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233.02</v>
      </c>
      <c r="E25" s="30">
        <v>54.97</v>
      </c>
      <c r="F25" s="30">
        <f t="shared" si="0"/>
        <v>287.99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233.02</v>
      </c>
      <c r="E26" s="30">
        <v>54.97</v>
      </c>
      <c r="F26" s="30">
        <f t="shared" si="0"/>
        <v>287.99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233.02</v>
      </c>
      <c r="E27" s="30">
        <v>54.97</v>
      </c>
      <c r="F27" s="30">
        <f t="shared" si="0"/>
        <v>287.99</v>
      </c>
      <c r="G27" s="20" t="s">
        <v>79</v>
      </c>
    </row>
    <row r="28" spans="1:7" ht="25.5">
      <c r="A28" s="23">
        <v>24</v>
      </c>
      <c r="B28" s="23" t="s">
        <v>107</v>
      </c>
      <c r="C28" s="24" t="s">
        <v>62</v>
      </c>
      <c r="D28" s="30">
        <v>233.02</v>
      </c>
      <c r="E28" s="30">
        <v>54.97</v>
      </c>
      <c r="F28" s="30">
        <f t="shared" si="0"/>
        <v>287.99</v>
      </c>
      <c r="G28" s="20" t="s">
        <v>54</v>
      </c>
    </row>
    <row r="29" spans="1:7" ht="12.75">
      <c r="A29" s="20"/>
      <c r="B29" s="25" t="s">
        <v>25</v>
      </c>
      <c r="C29" s="26"/>
      <c r="D29" s="30">
        <f>SUM(D5:D28)</f>
        <v>5592.480000000003</v>
      </c>
      <c r="E29" s="30">
        <f>SUM(E5:E28)</f>
        <v>1319.2800000000004</v>
      </c>
      <c r="F29" s="30">
        <f>SUM(F5:F28)</f>
        <v>6911.759999999997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25.5">
      <c r="A33" s="20"/>
      <c r="B33" s="21" t="s">
        <v>27</v>
      </c>
      <c r="C33" s="21" t="s">
        <v>28</v>
      </c>
      <c r="D33" s="3" t="s">
        <v>29</v>
      </c>
      <c r="E33" s="3" t="s">
        <v>114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116.52</v>
      </c>
      <c r="E34" s="30">
        <v>27.49</v>
      </c>
      <c r="F34" s="20">
        <f>SUM(D34:E34)</f>
        <v>144.01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116.52</v>
      </c>
      <c r="E35" s="30">
        <v>27.49</v>
      </c>
      <c r="F35" s="20">
        <f aca="true" t="shared" si="1" ref="F35:F46">SUM(D35:E35)</f>
        <v>144.01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116.52</v>
      </c>
      <c r="E36" s="30">
        <v>27.49</v>
      </c>
      <c r="F36" s="20">
        <f t="shared" si="1"/>
        <v>144.01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116.52</v>
      </c>
      <c r="E37" s="30">
        <v>27.49</v>
      </c>
      <c r="F37" s="20">
        <f t="shared" si="1"/>
        <v>144.01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116.52</v>
      </c>
      <c r="E38" s="30">
        <v>27.49</v>
      </c>
      <c r="F38" s="20">
        <f t="shared" si="1"/>
        <v>144.01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116.52</v>
      </c>
      <c r="E39" s="30">
        <v>27.49</v>
      </c>
      <c r="F39" s="20">
        <f t="shared" si="1"/>
        <v>144.01</v>
      </c>
      <c r="G39" s="20" t="s">
        <v>54</v>
      </c>
    </row>
    <row r="40" spans="1:7" ht="12.75">
      <c r="A40" s="28">
        <v>7</v>
      </c>
      <c r="B40" s="33" t="s">
        <v>108</v>
      </c>
      <c r="C40" s="34" t="s">
        <v>111</v>
      </c>
      <c r="D40" s="20">
        <v>116.52</v>
      </c>
      <c r="E40" s="30">
        <v>27.49</v>
      </c>
      <c r="F40" s="20">
        <f t="shared" si="1"/>
        <v>144.01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20">
        <v>116.52</v>
      </c>
      <c r="E41" s="30">
        <v>27.49</v>
      </c>
      <c r="F41" s="20">
        <f t="shared" si="1"/>
        <v>144.01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116.52</v>
      </c>
      <c r="E42" s="30">
        <v>27.49</v>
      </c>
      <c r="F42" s="20">
        <f t="shared" si="1"/>
        <v>144.01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116.52</v>
      </c>
      <c r="E43" s="30">
        <v>27.49</v>
      </c>
      <c r="F43" s="20">
        <f t="shared" si="1"/>
        <v>144.01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116.52</v>
      </c>
      <c r="E44" s="30">
        <v>27.49</v>
      </c>
      <c r="F44" s="20">
        <f t="shared" si="1"/>
        <v>144.01</v>
      </c>
      <c r="G44" s="20" t="s">
        <v>99</v>
      </c>
    </row>
    <row r="45" spans="1:7" ht="25.5">
      <c r="A45" s="28">
        <v>12</v>
      </c>
      <c r="B45" s="35" t="s">
        <v>109</v>
      </c>
      <c r="C45" s="34" t="s">
        <v>112</v>
      </c>
      <c r="D45" s="20">
        <v>116.52</v>
      </c>
      <c r="E45" s="30">
        <v>27.49</v>
      </c>
      <c r="F45" s="20">
        <f t="shared" si="1"/>
        <v>144.01</v>
      </c>
      <c r="G45" s="20" t="s">
        <v>43</v>
      </c>
    </row>
    <row r="46" spans="1:7" ht="38.25">
      <c r="A46" s="28">
        <v>13</v>
      </c>
      <c r="B46" s="35" t="s">
        <v>110</v>
      </c>
      <c r="C46" s="34" t="s">
        <v>36</v>
      </c>
      <c r="D46" s="20">
        <v>116.52</v>
      </c>
      <c r="E46" s="30">
        <v>27.49</v>
      </c>
      <c r="F46" s="20">
        <f t="shared" si="1"/>
        <v>144.01</v>
      </c>
      <c r="G46" s="20" t="s">
        <v>37</v>
      </c>
    </row>
    <row r="47" spans="1:7" ht="12.75">
      <c r="A47" s="20"/>
      <c r="B47" s="25" t="s">
        <v>25</v>
      </c>
      <c r="C47" s="20"/>
      <c r="D47" s="20">
        <f>SUM(D34:D46)</f>
        <v>1514.76</v>
      </c>
      <c r="E47" s="20">
        <f>SUM(E34:E46)</f>
        <v>357.37000000000006</v>
      </c>
      <c r="F47" s="20">
        <f>SUM(F34:F46)</f>
        <v>1872.1299999999999</v>
      </c>
      <c r="G47" s="20"/>
    </row>
    <row r="48" spans="1:7" ht="12.75">
      <c r="A48" s="27"/>
      <c r="B48" s="27"/>
      <c r="C48" s="27"/>
      <c r="D48" s="27"/>
      <c r="E48" s="27"/>
      <c r="F48" s="27"/>
      <c r="G48" s="27"/>
    </row>
    <row r="49" spans="5:6" ht="12.75">
      <c r="E49" t="s">
        <v>9</v>
      </c>
      <c r="F49" s="1">
        <f>F29+F47</f>
        <v>8783.889999999996</v>
      </c>
    </row>
    <row r="51" spans="2:8" ht="12.75">
      <c r="B51" s="37"/>
      <c r="D51" s="31">
        <f>D5+D34</f>
        <v>349.54</v>
      </c>
      <c r="E51" s="31">
        <f>E5+E34</f>
        <v>82.46</v>
      </c>
      <c r="F51" s="31">
        <f>D51+E51</f>
        <v>432</v>
      </c>
      <c r="G51" s="20" t="s">
        <v>34</v>
      </c>
      <c r="H51" s="37"/>
    </row>
    <row r="52" spans="2:8" ht="12.75">
      <c r="B52" s="37"/>
      <c r="D52" s="31">
        <f>D6+D46</f>
        <v>349.54</v>
      </c>
      <c r="E52" s="31">
        <f>E6+E46</f>
        <v>82.46</v>
      </c>
      <c r="F52" s="31">
        <f aca="true" t="shared" si="2" ref="F52:F60">D52+E52</f>
        <v>432</v>
      </c>
      <c r="G52" s="20" t="s">
        <v>37</v>
      </c>
      <c r="H52" s="37"/>
    </row>
    <row r="53" spans="2:8" ht="12.75">
      <c r="B53" s="37"/>
      <c r="D53" s="31">
        <f>D7+D35</f>
        <v>349.54</v>
      </c>
      <c r="E53" s="31">
        <f>E7+E35</f>
        <v>82.46</v>
      </c>
      <c r="F53" s="31">
        <f t="shared" si="2"/>
        <v>432</v>
      </c>
      <c r="G53" s="20" t="s">
        <v>40</v>
      </c>
      <c r="H53" s="37"/>
    </row>
    <row r="54" spans="2:8" ht="12.75">
      <c r="B54" s="37"/>
      <c r="D54" s="31">
        <f>D8+D9+D10+D36+D45</f>
        <v>932.1</v>
      </c>
      <c r="E54" s="31">
        <f>E8+E9+E10+E36+E45</f>
        <v>219.89000000000001</v>
      </c>
      <c r="F54" s="31">
        <f t="shared" si="2"/>
        <v>1151.99</v>
      </c>
      <c r="G54" s="20" t="s">
        <v>43</v>
      </c>
      <c r="H54" s="37"/>
    </row>
    <row r="55" spans="2:8" ht="12.75">
      <c r="B55" s="37"/>
      <c r="D55" s="31">
        <f>D11+D12</f>
        <v>466.04</v>
      </c>
      <c r="E55" s="31">
        <f>E11+E12</f>
        <v>109.94</v>
      </c>
      <c r="F55" s="31">
        <f t="shared" si="2"/>
        <v>575.98</v>
      </c>
      <c r="G55" s="20" t="s">
        <v>50</v>
      </c>
      <c r="H55" s="37"/>
    </row>
    <row r="56" spans="2:8" ht="12.75">
      <c r="B56" s="37"/>
      <c r="D56" s="31">
        <f>D13+D14+D15+D16+D17+D18+D37+D38+D39+D40+D41+D28</f>
        <v>2213.7400000000002</v>
      </c>
      <c r="E56" s="31">
        <f>E13+E14+E15+E16+E17+E18+E37+E38+E39+E40+E41+E28</f>
        <v>522.2400000000001</v>
      </c>
      <c r="F56" s="31">
        <f t="shared" si="2"/>
        <v>2735.9800000000005</v>
      </c>
      <c r="G56" s="20" t="s">
        <v>54</v>
      </c>
      <c r="H56" s="37"/>
    </row>
    <row r="57" spans="2:8" ht="12.75">
      <c r="B57" s="37"/>
      <c r="D57" s="31">
        <f>D19+D20+D21</f>
        <v>699.0600000000001</v>
      </c>
      <c r="E57" s="31">
        <f>E19+E20+E21</f>
        <v>164.91</v>
      </c>
      <c r="F57" s="31">
        <f t="shared" si="2"/>
        <v>863.97</v>
      </c>
      <c r="G57" s="20" t="s">
        <v>66</v>
      </c>
      <c r="H57" s="37"/>
    </row>
    <row r="58" spans="2:8" ht="12.75">
      <c r="B58" s="37"/>
      <c r="D58" s="31">
        <f>D22</f>
        <v>233.02</v>
      </c>
      <c r="E58" s="31">
        <f>E22</f>
        <v>54.97</v>
      </c>
      <c r="F58" s="31">
        <f t="shared" si="2"/>
        <v>287.99</v>
      </c>
      <c r="G58" s="20" t="s">
        <v>73</v>
      </c>
      <c r="H58" s="37"/>
    </row>
    <row r="59" spans="2:8" ht="12.75">
      <c r="B59" s="37"/>
      <c r="D59" s="31">
        <f>D23+D24+D42+D43</f>
        <v>699.08</v>
      </c>
      <c r="E59" s="31">
        <f>E23+E24+E42+E43</f>
        <v>164.92000000000002</v>
      </c>
      <c r="F59" s="31">
        <f t="shared" si="2"/>
        <v>864</v>
      </c>
      <c r="G59" s="20" t="s">
        <v>75</v>
      </c>
      <c r="H59" s="37"/>
    </row>
    <row r="60" spans="2:8" ht="12.75">
      <c r="B60" s="37"/>
      <c r="D60" s="31">
        <f>D25+D26+D27+D44</f>
        <v>815.58</v>
      </c>
      <c r="E60" s="31">
        <f>E25+E26+E27+E44</f>
        <v>192.4</v>
      </c>
      <c r="F60" s="31">
        <f t="shared" si="2"/>
        <v>1007.98</v>
      </c>
      <c r="G60" s="20" t="s">
        <v>79</v>
      </c>
      <c r="H60" s="37"/>
    </row>
    <row r="61" spans="2:8" ht="12.75">
      <c r="B61" s="37"/>
      <c r="D61" s="6">
        <f>SUBTOTAL(9,D51:D60)</f>
        <v>7107.240000000001</v>
      </c>
      <c r="E61" s="6">
        <f>SUBTOTAL(9,E51:E60)</f>
        <v>1676.6500000000005</v>
      </c>
      <c r="F61" s="38">
        <f>SUM(F51:F60)</f>
        <v>8783.890000000001</v>
      </c>
      <c r="H61" s="37"/>
    </row>
    <row r="63" ht="12.75">
      <c r="C63" s="37"/>
    </row>
    <row r="64" ht="12.75">
      <c r="F64" s="37"/>
    </row>
    <row r="65" spans="4:7" ht="12.75">
      <c r="D65" s="31">
        <f aca="true" t="shared" si="3" ref="D65:F74">ROUND(D51,0)</f>
        <v>350</v>
      </c>
      <c r="E65" s="31">
        <f t="shared" si="3"/>
        <v>82</v>
      </c>
      <c r="F65" s="31">
        <f t="shared" si="3"/>
        <v>432</v>
      </c>
      <c r="G65" s="39" t="s">
        <v>34</v>
      </c>
    </row>
    <row r="66" spans="4:7" ht="12.75">
      <c r="D66" s="31">
        <f t="shared" si="3"/>
        <v>350</v>
      </c>
      <c r="E66" s="31">
        <f t="shared" si="3"/>
        <v>82</v>
      </c>
      <c r="F66" s="31">
        <f t="shared" si="3"/>
        <v>432</v>
      </c>
      <c r="G66" s="39" t="s">
        <v>37</v>
      </c>
    </row>
    <row r="67" spans="4:7" ht="12.75">
      <c r="D67" s="31">
        <f t="shared" si="3"/>
        <v>350</v>
      </c>
      <c r="E67" s="31">
        <f t="shared" si="3"/>
        <v>82</v>
      </c>
      <c r="F67" s="31">
        <f t="shared" si="3"/>
        <v>432</v>
      </c>
      <c r="G67" s="39" t="s">
        <v>40</v>
      </c>
    </row>
    <row r="68" spans="4:7" ht="12.75">
      <c r="D68" s="31">
        <f t="shared" si="3"/>
        <v>932</v>
      </c>
      <c r="E68" s="31">
        <f t="shared" si="3"/>
        <v>220</v>
      </c>
      <c r="F68" s="31">
        <f t="shared" si="3"/>
        <v>1152</v>
      </c>
      <c r="G68" s="39" t="s">
        <v>43</v>
      </c>
    </row>
    <row r="69" spans="4:7" ht="12.75">
      <c r="D69" s="31">
        <f t="shared" si="3"/>
        <v>466</v>
      </c>
      <c r="E69" s="31">
        <f t="shared" si="3"/>
        <v>110</v>
      </c>
      <c r="F69" s="31">
        <f t="shared" si="3"/>
        <v>576</v>
      </c>
      <c r="G69" s="39" t="s">
        <v>50</v>
      </c>
    </row>
    <row r="70" spans="4:7" ht="12.75">
      <c r="D70" s="31">
        <f t="shared" si="3"/>
        <v>2214</v>
      </c>
      <c r="E70" s="31">
        <f t="shared" si="3"/>
        <v>522</v>
      </c>
      <c r="F70" s="31">
        <f t="shared" si="3"/>
        <v>2736</v>
      </c>
      <c r="G70" s="39" t="s">
        <v>54</v>
      </c>
    </row>
    <row r="71" spans="4:7" ht="12.75">
      <c r="D71" s="31">
        <f t="shared" si="3"/>
        <v>699</v>
      </c>
      <c r="E71" s="31">
        <f t="shared" si="3"/>
        <v>165</v>
      </c>
      <c r="F71" s="31">
        <f t="shared" si="3"/>
        <v>864</v>
      </c>
      <c r="G71" s="39" t="s">
        <v>66</v>
      </c>
    </row>
    <row r="72" spans="4:7" ht="12.75">
      <c r="D72" s="31">
        <f t="shared" si="3"/>
        <v>233</v>
      </c>
      <c r="E72" s="31">
        <f t="shared" si="3"/>
        <v>55</v>
      </c>
      <c r="F72" s="31">
        <f t="shared" si="3"/>
        <v>288</v>
      </c>
      <c r="G72" s="39" t="s">
        <v>73</v>
      </c>
    </row>
    <row r="73" spans="4:7" ht="12.75">
      <c r="D73" s="31">
        <f t="shared" si="3"/>
        <v>699</v>
      </c>
      <c r="E73" s="31">
        <f t="shared" si="3"/>
        <v>165</v>
      </c>
      <c r="F73" s="31">
        <f t="shared" si="3"/>
        <v>864</v>
      </c>
      <c r="G73" s="39" t="s">
        <v>75</v>
      </c>
    </row>
    <row r="74" spans="4:7" ht="12.75">
      <c r="D74" s="31">
        <f t="shared" si="3"/>
        <v>816</v>
      </c>
      <c r="E74" s="31">
        <f t="shared" si="3"/>
        <v>192</v>
      </c>
      <c r="F74" s="31">
        <f t="shared" si="3"/>
        <v>1008</v>
      </c>
      <c r="G74" s="39" t="s">
        <v>79</v>
      </c>
    </row>
    <row r="75" spans="4:6" ht="12.75">
      <c r="D75" s="31">
        <f>SUM(D65:D74)</f>
        <v>7109</v>
      </c>
      <c r="E75" s="31">
        <f>SUM(E65:E74)</f>
        <v>1675</v>
      </c>
      <c r="F75" s="31">
        <f>D75+E75</f>
        <v>8784</v>
      </c>
    </row>
  </sheetData>
  <sheetProtection/>
  <mergeCells count="1">
    <mergeCell ref="B1:F1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Laima Liepiņa</cp:lastModifiedBy>
  <cp:lastPrinted>2016-07-28T14:29:29Z</cp:lastPrinted>
  <dcterms:created xsi:type="dcterms:W3CDTF">2012-11-14T08:42:32Z</dcterms:created>
  <dcterms:modified xsi:type="dcterms:W3CDTF">2016-07-28T14:29:59Z</dcterms:modified>
  <cp:category/>
  <cp:version/>
  <cp:contentType/>
  <cp:contentStatus/>
</cp:coreProperties>
</file>